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60" windowWidth="15600" windowHeight="7950" activeTab="2"/>
  </bookViews>
  <sheets>
    <sheet name="UBI" sheetId="1" r:id="rId1"/>
    <sheet name="Sheet2" sheetId="2" r:id="rId2"/>
    <sheet name="Supple. " sheetId="3" r:id="rId3"/>
    <sheet name="Increment" sheetId="4" r:id="rId4"/>
  </sheets>
  <definedNames/>
  <calcPr fullCalcOnLoad="1"/>
</workbook>
</file>

<file path=xl/sharedStrings.xml><?xml version="1.0" encoding="utf-8"?>
<sst xmlns="http://schemas.openxmlformats.org/spreadsheetml/2006/main" count="257" uniqueCount="148">
  <si>
    <t>S.NO.</t>
  </si>
  <si>
    <t>STAFF CODE</t>
  </si>
  <si>
    <t>NAME OF THE EMPLOYEE</t>
  </si>
  <si>
    <t>DESIGNATION OF THE EMPLOYEE</t>
  </si>
  <si>
    <t xml:space="preserve">LEVEL </t>
  </si>
  <si>
    <t>NO  OF POST SANCTIONED</t>
  </si>
  <si>
    <t>STAFF IN POSITION</t>
  </si>
  <si>
    <t>NO. OF DAYS</t>
  </si>
  <si>
    <t>BASIC PAY</t>
  </si>
  <si>
    <t xml:space="preserve">DEPUTATION ALLOWANCE </t>
  </si>
  <si>
    <t>TRANSPORT  ALLOWANCE</t>
  </si>
  <si>
    <t>HOUSE RENT ALLOWANCE/ D.HRA</t>
  </si>
  <si>
    <t>LS  &amp; PC (PROJECT KVs)</t>
  </si>
  <si>
    <t>NATIONAL PENSION SCHEME(MGT SHARE)</t>
  </si>
  <si>
    <t>CPF (MGT SHARE)</t>
  </si>
  <si>
    <t>CASH HANDLING &amp; TREASURY ALLOWANCE</t>
  </si>
  <si>
    <t>II SHIFT ALLOWANCE</t>
  </si>
  <si>
    <t>DRESS ALLOWANCE</t>
  </si>
  <si>
    <t>HIGH ALTITUDE ALLOWANCE</t>
  </si>
  <si>
    <t>TOUGH LOCATION ALLOWANCE- III</t>
  </si>
  <si>
    <t>HARD AREA ALLOWANCE</t>
  </si>
  <si>
    <t>ISLAND SPECIAL DUTY ALLOWANCE</t>
  </si>
  <si>
    <t>SPECIAL DUTY ALLOWANCE</t>
  </si>
  <si>
    <t>TOUGH LOCATION ALLOWANCE-I</t>
  </si>
  <si>
    <t>TOUGH LOCATION ALLOWANCE - II</t>
  </si>
  <si>
    <t>OTHER ALLOWANCE</t>
  </si>
  <si>
    <t>GROSS  SALARY</t>
  </si>
  <si>
    <t>INCOME TAX</t>
  </si>
  <si>
    <t>PROFESSIONAL TAX</t>
  </si>
  <si>
    <t>LICENCE FEE ( ODR) TO BE REMITTED TO  OUTSIDE  AGENCY</t>
  </si>
  <si>
    <t>ELEC. /WATER CHARGES (ODR) TO BE REMITTED TO  OUTSIDE  AGENCY</t>
  </si>
  <si>
    <t>NATIONAL  PENSION SCHEME(OWN SHARE)</t>
  </si>
  <si>
    <t xml:space="preserve"> COOP. SOCIETY</t>
  </si>
  <si>
    <t xml:space="preserve">CONV. ADV. / INTEREST RECOVERY </t>
  </si>
  <si>
    <t xml:space="preserve"> INSTALLMENT  NO.</t>
  </si>
  <si>
    <t>HOUSE BUILDING ADVANCE/INTEREST</t>
  </si>
  <si>
    <t>OTHER  REMITTANCES</t>
  </si>
  <si>
    <t>G.P.F.  RECOVERY</t>
  </si>
  <si>
    <t>G.P.F. ADVANCE RECOVERY</t>
  </si>
  <si>
    <t>NO  OF INSTALMENTS</t>
  </si>
  <si>
    <t>CPF-RECOVERY(OWN SHARE)</t>
  </si>
  <si>
    <t>CPF-RECOVERY(MGT SHARE)</t>
  </si>
  <si>
    <t>CPF ADV. RECOVERY</t>
  </si>
  <si>
    <t xml:space="preserve">CONV. ADV./INTEREST  RECOVERY </t>
  </si>
  <si>
    <t>KVS EMPLOYEES WELFARE SCHEME</t>
  </si>
  <si>
    <t>HPL RECOVERY</t>
  </si>
  <si>
    <t>LICENCE FEES ( KVS BUILDING)</t>
  </si>
  <si>
    <t>ELEC. /WATER CHARGES</t>
  </si>
  <si>
    <t>REC. OF OVERPAYMENT (Pay &amp; Allowance)</t>
  </si>
  <si>
    <t>CGHS RECOVERY</t>
  </si>
  <si>
    <t>OTHER DEDUCTIONS IF ANY</t>
  </si>
  <si>
    <t>TOTAL DEDUCTIONS</t>
  </si>
  <si>
    <t>NET  SALARY</t>
  </si>
  <si>
    <t>0</t>
  </si>
  <si>
    <t>Mr. Ajay Sharma</t>
  </si>
  <si>
    <t xml:space="preserve">Sh Rakesh Kumar, </t>
  </si>
  <si>
    <t>Smt Shalini Tyagi,</t>
  </si>
  <si>
    <t>Mrs. Seema Devi</t>
  </si>
  <si>
    <t>Mr. Bishan Dass</t>
  </si>
  <si>
    <t>TGT(PHE)</t>
  </si>
  <si>
    <t>TGT(Art)</t>
  </si>
  <si>
    <t>PRT</t>
  </si>
  <si>
    <t>JSA</t>
  </si>
  <si>
    <t>SST</t>
  </si>
  <si>
    <t>KENDRIYA VIDYALAYA KATHUA</t>
  </si>
  <si>
    <t xml:space="preserve">Sh Gurnam Singh </t>
  </si>
  <si>
    <t>Principal</t>
  </si>
  <si>
    <t>Sh Kuldeep Kumar</t>
  </si>
  <si>
    <t>Sh Pawan Kumar</t>
  </si>
  <si>
    <t>Smt Sangeeta Tripathi</t>
  </si>
  <si>
    <t>Smt Shalini Kajotra</t>
  </si>
  <si>
    <t>PGT(M)</t>
  </si>
  <si>
    <t>PGT(P)</t>
  </si>
  <si>
    <t>PGT(E)</t>
  </si>
  <si>
    <t>PGT(CS)</t>
  </si>
  <si>
    <t>Sh Subash Chander</t>
  </si>
  <si>
    <t>PRT(M)</t>
  </si>
  <si>
    <t>Sh Jagdish Chander</t>
  </si>
  <si>
    <t xml:space="preserve">                                                                                                                       </t>
  </si>
  <si>
    <t>TGT(WE)</t>
  </si>
  <si>
    <t xml:space="preserve">Ms Rashmi Chauhan </t>
  </si>
  <si>
    <t>Annual Membership Subscription to Respective Associations</t>
  </si>
  <si>
    <t>Ms. Anshita</t>
  </si>
  <si>
    <t>Mrs. Tanuja Sharma</t>
  </si>
  <si>
    <t>Ms. Pooja</t>
  </si>
  <si>
    <t>Ms. Monika</t>
  </si>
  <si>
    <t>PGT(CHEM)</t>
  </si>
  <si>
    <t>Mr. Hira Nand</t>
  </si>
  <si>
    <t>SSA</t>
  </si>
  <si>
    <t>DEARNESS ALLOW.   31 %</t>
  </si>
  <si>
    <t>Remarks</t>
  </si>
  <si>
    <t>Teaching Staff</t>
  </si>
  <si>
    <t xml:space="preserve">Non-Teaching </t>
  </si>
  <si>
    <t>Total</t>
  </si>
  <si>
    <t>Prepared by :-</t>
  </si>
  <si>
    <t xml:space="preserve">Checked by :- </t>
  </si>
  <si>
    <t>DA ON TRANSPORT  ALL0W.  31%</t>
  </si>
  <si>
    <t>DA ON TRANSPORT  ALL0W. 31%</t>
  </si>
  <si>
    <t xml:space="preserve">SALARY FOR THE MONTH OF </t>
  </si>
  <si>
    <t>January.2022</t>
  </si>
  <si>
    <t>Mr. Jasbir Singh Bhanderhal</t>
  </si>
  <si>
    <t>TGT(Maths)</t>
  </si>
  <si>
    <t>vkof/kd osru o`f) izek.ki=</t>
  </si>
  <si>
    <t xml:space="preserve">PERIODICAL INCREMENT CERTIFICATE </t>
  </si>
  <si>
    <t xml:space="preserve">Certified that the persons shown below have earned the prescribed increment from the date indicated in column 10 having been the incumbent of the posts for not less than six month from the date in column 9 after duducting period of suspension for misconduct etc &amp; absence on leave without pay on private affairs holding the post &amp; in the case of those in oficiting capacities all, other kids of leave months which do not qualify for increment. </t>
  </si>
  <si>
    <t>S.No.</t>
  </si>
  <si>
    <t>Name of Employee</t>
  </si>
  <si>
    <t>Designation</t>
  </si>
  <si>
    <t>Whether Substantive or officiating</t>
  </si>
  <si>
    <t>Pay scale in Matrix Level</t>
  </si>
  <si>
    <t>Previous Pay</t>
  </si>
  <si>
    <t>Date from which present pay is drawn</t>
  </si>
  <si>
    <t>Date of present increment</t>
  </si>
  <si>
    <t>Present Pay</t>
  </si>
  <si>
    <t xml:space="preserve">Suspension for misconduct &amp; such other absence as does not count for increment </t>
  </si>
  <si>
    <t>Leave without pay on private affairs and such other kind of leave not counted fro increment.</t>
  </si>
  <si>
    <t>Pay Level</t>
  </si>
  <si>
    <t>Cell No.</t>
  </si>
  <si>
    <t>Pay</t>
  </si>
  <si>
    <t xml:space="preserve">From </t>
  </si>
  <si>
    <t>To</t>
  </si>
  <si>
    <t>Subs.</t>
  </si>
  <si>
    <t>01.01.2021</t>
  </si>
  <si>
    <t>−</t>
  </si>
  <si>
    <t>MR. HIRA NAND</t>
  </si>
  <si>
    <t xml:space="preserve">PRINCIPAL </t>
  </si>
  <si>
    <t xml:space="preserve">       izekf.kr fd;k tkrk gS fd fuEufyf[kr deZpkfj;ksa us dkye&amp;10 esa nh xbZ rkjh[k ls fu/kkZfjr osru o`f) vkftZr dj yh gS] rFkk og dkye 9 esa nh xbZ rkjh[k ls de ls de ----------06 माह ----------- dh vof/k rd fofufnZ’V inkas ij in/kkjh jgs gSa rFkk blesa dnkpkj vkfn ds fy, fuyfEcr jgus ,oa futh dk;Z djus ds fy, fcuk osru ds NqV~Vh ij jgus dh vof/k rFkk ,sls ekeys esa tc og LFkkukiUu :i ls dk;Z dj jgk gks] vU; izdkj dh lHkh NqfV~V;kWa tks osru&amp;o~f) ds fy, mi;qDr ugha gS] dks lfEefyr ugha fd;k x;k gSA</t>
  </si>
  <si>
    <t>01.01.2022</t>
  </si>
  <si>
    <t>29200-92300</t>
  </si>
  <si>
    <t>KENDRIYA VIDYALAYA KATHUA (J&amp;K)</t>
  </si>
  <si>
    <t>Sr. No.</t>
  </si>
  <si>
    <t>Emp. Code</t>
  </si>
  <si>
    <t>Design</t>
  </si>
  <si>
    <t>Month</t>
  </si>
  <si>
    <t>No. of days</t>
  </si>
  <si>
    <t>Basic Pay</t>
  </si>
  <si>
    <t>BP due</t>
  </si>
  <si>
    <t>DA</t>
  </si>
  <si>
    <t>TPT</t>
  </si>
  <si>
    <t>DA on TPT</t>
  </si>
  <si>
    <t>Dec. 21</t>
  </si>
  <si>
    <t>other</t>
  </si>
  <si>
    <t>KENDRIYA VIDYALAYA  KATHUA</t>
  </si>
  <si>
    <t>PB. No. _________</t>
  </si>
  <si>
    <t>Dated:- ……………………….</t>
  </si>
  <si>
    <t>Supplementary pay in respect of Mr. Jasbir Singh Bhanderhal , TGT(Maths) joinede  this vidyalaya on 27-12-2021 after permanent obsorption from CTSA Shimla.  Date of releiving from  CTSA Shimla on 24.12.2021. ( salry paid for period of 25.12.21 to 31.12.21.)</t>
  </si>
  <si>
    <t>Prepared by</t>
  </si>
  <si>
    <t>Checked by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</si>
</sst>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s>
  <fonts count="67">
    <font>
      <sz val="11"/>
      <color theme="1"/>
      <name val="Calibri"/>
      <family val="2"/>
    </font>
    <font>
      <sz val="11"/>
      <color indexed="8"/>
      <name val="Calibri"/>
      <family val="2"/>
    </font>
    <font>
      <sz val="10"/>
      <name val="Arial"/>
      <family val="2"/>
    </font>
    <font>
      <b/>
      <sz val="16"/>
      <name val="Arial"/>
      <family val="2"/>
    </font>
    <font>
      <b/>
      <sz val="10"/>
      <name val="Arial"/>
      <family val="2"/>
    </font>
    <font>
      <b/>
      <sz val="10"/>
      <color indexed="8"/>
      <name val="Arial"/>
      <family val="2"/>
    </font>
    <font>
      <b/>
      <u val="single"/>
      <sz val="16"/>
      <name val="Kruti Dev 010"/>
      <family val="0"/>
    </font>
    <font>
      <sz val="12"/>
      <name val="Kruti Dev 01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9"/>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9"/>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Calibri"/>
      <family val="2"/>
    </font>
    <font>
      <b/>
      <sz val="10"/>
      <color indexed="8"/>
      <name val="Calibri"/>
      <family val="2"/>
    </font>
    <font>
      <b/>
      <sz val="10"/>
      <name val="Calibri"/>
      <family val="2"/>
    </font>
    <font>
      <b/>
      <sz val="10"/>
      <color indexed="10"/>
      <name val="Calibri"/>
      <family val="2"/>
    </font>
    <font>
      <sz val="10"/>
      <color indexed="8"/>
      <name val="Calibri"/>
      <family val="2"/>
    </font>
    <font>
      <sz val="10"/>
      <name val="Calibri"/>
      <family val="2"/>
    </font>
    <font>
      <b/>
      <sz val="10"/>
      <color indexed="36"/>
      <name val="Calibri"/>
      <family val="2"/>
    </font>
    <font>
      <sz val="10"/>
      <color indexed="36"/>
      <name val="Calibri"/>
      <family val="2"/>
    </font>
    <font>
      <b/>
      <sz val="11"/>
      <color indexed="8"/>
      <name val="Arial"/>
      <family val="2"/>
    </font>
    <font>
      <b/>
      <sz val="12"/>
      <color indexed="8"/>
      <name val="Calibri"/>
      <family val="2"/>
    </font>
    <font>
      <sz val="18"/>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9"/>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9"/>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10"/>
      <color theme="1"/>
      <name val="Calibri"/>
      <family val="2"/>
    </font>
    <font>
      <b/>
      <sz val="10"/>
      <color rgb="FFFF0000"/>
      <name val="Calibri"/>
      <family val="2"/>
    </font>
    <font>
      <sz val="10"/>
      <color theme="1"/>
      <name val="Calibri"/>
      <family val="2"/>
    </font>
    <font>
      <b/>
      <sz val="10"/>
      <color rgb="FF7030A0"/>
      <name val="Calibri"/>
      <family val="2"/>
    </font>
    <font>
      <sz val="10"/>
      <color rgb="FF7030A0"/>
      <name val="Calibri"/>
      <family val="2"/>
    </font>
    <font>
      <b/>
      <sz val="11"/>
      <color theme="1"/>
      <name val="Arial"/>
      <family val="2"/>
    </font>
    <font>
      <b/>
      <sz val="10"/>
      <color theme="1"/>
      <name val="Arial"/>
      <family val="2"/>
    </font>
    <font>
      <b/>
      <sz val="12"/>
      <color theme="1"/>
      <name val="Calibri"/>
      <family val="2"/>
    </font>
    <font>
      <sz val="18"/>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9">
    <xf numFmtId="0" fontId="0" fillId="0" borderId="0" xfId="0" applyFont="1" applyAlignment="1">
      <alignment/>
    </xf>
    <xf numFmtId="0" fontId="0" fillId="0" borderId="0" xfId="0" applyFill="1" applyAlignment="1">
      <alignment/>
    </xf>
    <xf numFmtId="0" fontId="0" fillId="0" borderId="0" xfId="0" applyFill="1" applyAlignment="1">
      <alignment horizontal="left"/>
    </xf>
    <xf numFmtId="0" fontId="56" fillId="0" borderId="0" xfId="0" applyFont="1" applyFill="1" applyAlignment="1">
      <alignment/>
    </xf>
    <xf numFmtId="0" fontId="54" fillId="0" borderId="0" xfId="0" applyFont="1" applyFill="1" applyAlignment="1">
      <alignment/>
    </xf>
    <xf numFmtId="0" fontId="57" fillId="33" borderId="10" xfId="0" applyFont="1" applyFill="1" applyBorder="1" applyAlignment="1">
      <alignment/>
    </xf>
    <xf numFmtId="0" fontId="5" fillId="33" borderId="10" xfId="57" applyFont="1" applyFill="1" applyBorder="1">
      <alignment/>
      <protection/>
    </xf>
    <xf numFmtId="0" fontId="5" fillId="33" borderId="10" xfId="57" applyFont="1" applyFill="1" applyBorder="1" applyAlignment="1">
      <alignment horizontal="left"/>
      <protection/>
    </xf>
    <xf numFmtId="0" fontId="4" fillId="33" borderId="10" xfId="59" applyFont="1" applyFill="1" applyBorder="1" applyAlignment="1">
      <alignment horizontal="center"/>
      <protection/>
    </xf>
    <xf numFmtId="1" fontId="4" fillId="33" borderId="10" xfId="57" applyNumberFormat="1" applyFont="1" applyFill="1" applyBorder="1" applyAlignment="1">
      <alignment horizontal="center"/>
      <protection/>
    </xf>
    <xf numFmtId="0" fontId="4" fillId="33" borderId="10" xfId="58" applyFont="1" applyFill="1" applyBorder="1" applyAlignment="1">
      <alignment horizontal="center" vertical="center" wrapText="1"/>
      <protection/>
    </xf>
    <xf numFmtId="0" fontId="28" fillId="33" borderId="10" xfId="0" applyFont="1" applyFill="1" applyBorder="1" applyAlignment="1">
      <alignment/>
    </xf>
    <xf numFmtId="0" fontId="58" fillId="33" borderId="10" xfId="0" applyFont="1" applyFill="1" applyBorder="1" applyAlignment="1" applyProtection="1">
      <alignment wrapText="1"/>
      <protection locked="0"/>
    </xf>
    <xf numFmtId="0" fontId="59" fillId="33" borderId="10" xfId="0" applyFont="1" applyFill="1" applyBorder="1" applyAlignment="1">
      <alignment/>
    </xf>
    <xf numFmtId="0" fontId="59" fillId="33" borderId="10" xfId="0" applyFont="1" applyFill="1" applyBorder="1" applyAlignment="1">
      <alignment wrapText="1"/>
    </xf>
    <xf numFmtId="0" fontId="28" fillId="33" borderId="10" xfId="0" applyFont="1" applyFill="1" applyBorder="1" applyAlignment="1">
      <alignment wrapText="1"/>
    </xf>
    <xf numFmtId="0" fontId="31" fillId="33" borderId="10" xfId="0" applyFont="1" applyFill="1" applyBorder="1" applyAlignment="1">
      <alignment wrapText="1"/>
    </xf>
    <xf numFmtId="1" fontId="4" fillId="33" borderId="10" xfId="0" applyNumberFormat="1" applyFont="1" applyFill="1" applyBorder="1" applyAlignment="1">
      <alignment/>
    </xf>
    <xf numFmtId="49" fontId="31" fillId="33" borderId="10" xfId="0" applyNumberFormat="1" applyFont="1" applyFill="1" applyBorder="1" applyAlignment="1">
      <alignment horizontal="right" wrapText="1"/>
    </xf>
    <xf numFmtId="1" fontId="60" fillId="33" borderId="10" xfId="0" applyNumberFormat="1" applyFont="1" applyFill="1" applyBorder="1" applyAlignment="1">
      <alignment wrapText="1"/>
    </xf>
    <xf numFmtId="0" fontId="61" fillId="33" borderId="10" xfId="0" applyFont="1" applyFill="1" applyBorder="1" applyAlignment="1">
      <alignment wrapText="1"/>
    </xf>
    <xf numFmtId="1" fontId="4" fillId="33" borderId="10" xfId="0" applyNumberFormat="1" applyFont="1" applyFill="1" applyBorder="1" applyAlignment="1">
      <alignment wrapText="1"/>
    </xf>
    <xf numFmtId="1" fontId="4" fillId="33" borderId="10" xfId="0" applyNumberFormat="1" applyFont="1" applyFill="1" applyBorder="1" applyAlignment="1">
      <alignment horizontal="center" vertical="center"/>
    </xf>
    <xf numFmtId="1" fontId="4" fillId="33" borderId="10" xfId="0" applyNumberFormat="1" applyFont="1" applyFill="1" applyBorder="1" applyAlignment="1">
      <alignment horizontal="right" vertical="center"/>
    </xf>
    <xf numFmtId="1" fontId="2" fillId="33" borderId="10" xfId="0" applyNumberFormat="1" applyFont="1" applyFill="1" applyBorder="1" applyAlignment="1">
      <alignment vertical="center"/>
    </xf>
    <xf numFmtId="1" fontId="4" fillId="33" borderId="10" xfId="0" applyNumberFormat="1" applyFont="1" applyFill="1" applyBorder="1" applyAlignment="1">
      <alignment horizontal="center" vertical="center" wrapText="1"/>
    </xf>
    <xf numFmtId="0" fontId="57" fillId="33" borderId="10" xfId="0" applyFont="1" applyFill="1" applyBorder="1" applyAlignment="1">
      <alignment vertical="center"/>
    </xf>
    <xf numFmtId="1" fontId="4" fillId="33" borderId="10" xfId="57" applyNumberFormat="1" applyFont="1" applyFill="1" applyBorder="1" applyAlignment="1">
      <alignment horizontal="center" vertical="center"/>
      <protection/>
    </xf>
    <xf numFmtId="0" fontId="28" fillId="33" borderId="10" xfId="0" applyFont="1" applyFill="1" applyBorder="1" applyAlignment="1">
      <alignment vertical="center"/>
    </xf>
    <xf numFmtId="0" fontId="58" fillId="33" borderId="10" xfId="0" applyFont="1" applyFill="1" applyBorder="1" applyAlignment="1" applyProtection="1">
      <alignment vertical="center" wrapText="1"/>
      <protection locked="0"/>
    </xf>
    <xf numFmtId="0" fontId="59" fillId="33" borderId="10" xfId="0" applyFont="1" applyFill="1" applyBorder="1" applyAlignment="1">
      <alignment vertical="center" wrapText="1"/>
    </xf>
    <xf numFmtId="0" fontId="59" fillId="33" borderId="10" xfId="0" applyFont="1" applyFill="1" applyBorder="1" applyAlignment="1">
      <alignment vertical="center"/>
    </xf>
    <xf numFmtId="0" fontId="28" fillId="33" borderId="10" xfId="0" applyFont="1" applyFill="1" applyBorder="1" applyAlignment="1">
      <alignment vertical="center" wrapText="1"/>
    </xf>
    <xf numFmtId="0" fontId="31" fillId="33" borderId="10" xfId="0" applyFont="1" applyFill="1" applyBorder="1" applyAlignment="1">
      <alignment vertical="center" wrapText="1"/>
    </xf>
    <xf numFmtId="1" fontId="4" fillId="33" borderId="10" xfId="0" applyNumberFormat="1" applyFont="1" applyFill="1" applyBorder="1" applyAlignment="1">
      <alignment vertical="center"/>
    </xf>
    <xf numFmtId="49" fontId="31" fillId="33" borderId="10" xfId="0" applyNumberFormat="1" applyFont="1" applyFill="1" applyBorder="1" applyAlignment="1">
      <alignment horizontal="right" vertical="center" wrapText="1"/>
    </xf>
    <xf numFmtId="1" fontId="60" fillId="33" borderId="10" xfId="0" applyNumberFormat="1" applyFont="1" applyFill="1" applyBorder="1" applyAlignment="1">
      <alignment vertical="center" wrapText="1"/>
    </xf>
    <xf numFmtId="0" fontId="61" fillId="33" borderId="10" xfId="0" applyFont="1" applyFill="1" applyBorder="1" applyAlignment="1">
      <alignment vertical="center" wrapText="1"/>
    </xf>
    <xf numFmtId="0" fontId="5" fillId="33" borderId="10" xfId="57" applyFont="1" applyFill="1" applyBorder="1" applyAlignment="1">
      <alignment vertical="center"/>
      <protection/>
    </xf>
    <xf numFmtId="0" fontId="5" fillId="33" borderId="10" xfId="57" applyFont="1" applyFill="1" applyBorder="1" applyAlignment="1">
      <alignment horizontal="left" vertical="center"/>
      <protection/>
    </xf>
    <xf numFmtId="0" fontId="4" fillId="33" borderId="10" xfId="59" applyFont="1" applyFill="1" applyBorder="1" applyAlignment="1">
      <alignment horizontal="center" vertical="center"/>
      <protection/>
    </xf>
    <xf numFmtId="0" fontId="4" fillId="33" borderId="10" xfId="0" applyFont="1" applyFill="1" applyBorder="1" applyAlignment="1">
      <alignment horizontal="right" vertical="center"/>
    </xf>
    <xf numFmtId="1" fontId="28" fillId="33" borderId="10" xfId="0" applyNumberFormat="1" applyFont="1" applyFill="1" applyBorder="1" applyAlignment="1">
      <alignment vertical="center"/>
    </xf>
    <xf numFmtId="1" fontId="4" fillId="33" borderId="10" xfId="0" applyNumberFormat="1" applyFont="1" applyFill="1" applyBorder="1" applyAlignment="1">
      <alignment vertical="center" wrapText="1"/>
    </xf>
    <xf numFmtId="0" fontId="59" fillId="33" borderId="10" xfId="0" applyFont="1" applyFill="1" applyBorder="1" applyAlignment="1" applyProtection="1">
      <alignment vertical="center"/>
      <protection locked="0"/>
    </xf>
    <xf numFmtId="1" fontId="4" fillId="33" borderId="10" xfId="58" applyNumberFormat="1" applyFont="1" applyFill="1" applyBorder="1" applyAlignment="1">
      <alignment vertical="center" wrapText="1"/>
      <protection/>
    </xf>
    <xf numFmtId="0" fontId="58" fillId="33" borderId="10" xfId="0" applyFont="1" applyFill="1" applyBorder="1" applyAlignment="1" applyProtection="1">
      <alignment vertical="center"/>
      <protection locked="0"/>
    </xf>
    <xf numFmtId="0" fontId="58" fillId="33" borderId="10" xfId="0" applyFont="1" applyFill="1" applyBorder="1" applyAlignment="1" applyProtection="1">
      <alignment horizontal="left" vertical="center"/>
      <protection locked="0"/>
    </xf>
    <xf numFmtId="0" fontId="59" fillId="0" borderId="0" xfId="0" applyFont="1" applyFill="1" applyAlignment="1">
      <alignment/>
    </xf>
    <xf numFmtId="0" fontId="59" fillId="0" borderId="0" xfId="0" applyFont="1" applyFill="1" applyAlignment="1">
      <alignment horizontal="left"/>
    </xf>
    <xf numFmtId="0" fontId="57" fillId="0" borderId="0" xfId="0" applyFont="1" applyFill="1" applyAlignment="1">
      <alignment/>
    </xf>
    <xf numFmtId="0" fontId="62" fillId="0" borderId="10" xfId="0" applyFont="1" applyFill="1" applyBorder="1" applyAlignment="1" applyProtection="1">
      <alignment vertical="center" textRotation="90" wrapText="1"/>
      <protection locked="0"/>
    </xf>
    <xf numFmtId="0" fontId="4" fillId="33" borderId="10" xfId="57" applyFont="1" applyFill="1" applyBorder="1" applyAlignment="1">
      <alignment horizontal="center"/>
      <protection/>
    </xf>
    <xf numFmtId="0" fontId="4" fillId="33" borderId="10" xfId="57" applyFont="1" applyFill="1" applyBorder="1" applyAlignment="1">
      <alignment horizontal="center" vertical="center"/>
      <protection/>
    </xf>
    <xf numFmtId="1" fontId="4" fillId="33" borderId="10" xfId="58" applyNumberFormat="1" applyFont="1" applyFill="1" applyBorder="1" applyAlignment="1">
      <alignment horizontal="center" vertical="center"/>
      <protection/>
    </xf>
    <xf numFmtId="1" fontId="4" fillId="33" borderId="10" xfId="57" applyNumberFormat="1" applyFont="1" applyFill="1" applyBorder="1" applyAlignment="1">
      <alignment vertical="center"/>
      <protection/>
    </xf>
    <xf numFmtId="0" fontId="59" fillId="0" borderId="10" xfId="0" applyFont="1" applyFill="1" applyBorder="1" applyAlignment="1">
      <alignment/>
    </xf>
    <xf numFmtId="0" fontId="0" fillId="0" borderId="10" xfId="0" applyFill="1" applyBorder="1" applyAlignment="1">
      <alignment/>
    </xf>
    <xf numFmtId="0" fontId="4" fillId="33" borderId="10" xfId="0" applyFont="1" applyFill="1" applyBorder="1" applyAlignment="1">
      <alignment vertical="center" textRotation="90" wrapText="1"/>
    </xf>
    <xf numFmtId="0" fontId="2" fillId="33" borderId="10" xfId="0" applyFont="1" applyFill="1" applyBorder="1" applyAlignment="1">
      <alignment vertical="center" textRotation="90" wrapText="1"/>
    </xf>
    <xf numFmtId="1" fontId="4" fillId="33" borderId="10" xfId="58" applyNumberFormat="1" applyFont="1" applyFill="1" applyBorder="1" applyAlignment="1">
      <alignment horizontal="left" vertical="top" wrapText="1"/>
      <protection/>
    </xf>
    <xf numFmtId="0" fontId="57" fillId="33" borderId="10" xfId="0" applyFont="1" applyFill="1" applyBorder="1" applyAlignment="1" applyProtection="1">
      <alignment wrapText="1"/>
      <protection locked="0"/>
    </xf>
    <xf numFmtId="0" fontId="57" fillId="33" borderId="10" xfId="0" applyFont="1" applyFill="1" applyBorder="1" applyAlignment="1" applyProtection="1">
      <alignment vertical="center" wrapText="1"/>
      <protection locked="0"/>
    </xf>
    <xf numFmtId="1" fontId="63" fillId="33" borderId="10" xfId="0" applyNumberFormat="1" applyFont="1" applyFill="1" applyBorder="1" applyAlignment="1">
      <alignment wrapText="1"/>
    </xf>
    <xf numFmtId="1" fontId="63" fillId="33" borderId="10" xfId="0" applyNumberFormat="1" applyFont="1" applyFill="1" applyBorder="1" applyAlignment="1">
      <alignment horizontal="center" vertical="center" wrapText="1"/>
    </xf>
    <xf numFmtId="1" fontId="63" fillId="33" borderId="10" xfId="0" applyNumberFormat="1" applyFont="1" applyFill="1" applyBorder="1" applyAlignment="1">
      <alignment vertical="center" wrapText="1"/>
    </xf>
    <xf numFmtId="0" fontId="57" fillId="33" borderId="10" xfId="0" applyFont="1" applyFill="1" applyBorder="1" applyAlignment="1" applyProtection="1">
      <alignment vertical="center"/>
      <protection locked="0"/>
    </xf>
    <xf numFmtId="0" fontId="54" fillId="0" borderId="10" xfId="0" applyFont="1" applyFill="1" applyBorder="1" applyAlignment="1">
      <alignment/>
    </xf>
    <xf numFmtId="0" fontId="57" fillId="33" borderId="10" xfId="0" applyFont="1" applyFill="1" applyBorder="1" applyAlignment="1">
      <alignment vertical="top"/>
    </xf>
    <xf numFmtId="1" fontId="4" fillId="33" borderId="10" xfId="58" applyNumberFormat="1" applyFont="1" applyFill="1" applyBorder="1" applyAlignment="1">
      <alignment horizontal="center" vertical="top"/>
      <protection/>
    </xf>
    <xf numFmtId="0" fontId="5" fillId="33" borderId="10" xfId="57" applyFont="1" applyFill="1" applyBorder="1" applyAlignment="1">
      <alignment horizontal="left" vertical="top"/>
      <protection/>
    </xf>
    <xf numFmtId="0" fontId="4" fillId="33" borderId="10" xfId="59" applyFont="1" applyFill="1" applyBorder="1" applyAlignment="1">
      <alignment horizontal="center" vertical="top"/>
      <protection/>
    </xf>
    <xf numFmtId="1" fontId="4" fillId="33" borderId="10" xfId="57" applyNumberFormat="1" applyFont="1" applyFill="1" applyBorder="1" applyAlignment="1">
      <alignment horizontal="center" vertical="top"/>
      <protection/>
    </xf>
    <xf numFmtId="0" fontId="4" fillId="33" borderId="10" xfId="0" applyFont="1" applyFill="1" applyBorder="1" applyAlignment="1">
      <alignment horizontal="right" vertical="top"/>
    </xf>
    <xf numFmtId="0" fontId="28" fillId="33" borderId="10" xfId="0" applyFont="1" applyFill="1" applyBorder="1" applyAlignment="1">
      <alignment vertical="top"/>
    </xf>
    <xf numFmtId="0" fontId="58" fillId="33" borderId="10" xfId="0" applyFont="1" applyFill="1" applyBorder="1" applyAlignment="1" applyProtection="1">
      <alignment vertical="top" wrapText="1"/>
      <protection locked="0"/>
    </xf>
    <xf numFmtId="0" fontId="59" fillId="33" borderId="10" xfId="0" applyFont="1" applyFill="1" applyBorder="1" applyAlignment="1">
      <alignment vertical="top" wrapText="1"/>
    </xf>
    <xf numFmtId="0" fontId="59" fillId="33" borderId="10" xfId="0" applyFont="1" applyFill="1" applyBorder="1" applyAlignment="1">
      <alignment vertical="top"/>
    </xf>
    <xf numFmtId="0" fontId="28" fillId="33" borderId="10" xfId="0" applyFont="1" applyFill="1" applyBorder="1" applyAlignment="1">
      <alignment vertical="top" wrapText="1"/>
    </xf>
    <xf numFmtId="0" fontId="31" fillId="33" borderId="10" xfId="0" applyFont="1" applyFill="1" applyBorder="1" applyAlignment="1">
      <alignment vertical="top" wrapText="1"/>
    </xf>
    <xf numFmtId="1" fontId="4" fillId="33" borderId="10" xfId="0" applyNumberFormat="1" applyFont="1" applyFill="1" applyBorder="1" applyAlignment="1">
      <alignment vertical="top"/>
    </xf>
    <xf numFmtId="49" fontId="31" fillId="33" borderId="10" xfId="0" applyNumberFormat="1" applyFont="1" applyFill="1" applyBorder="1" applyAlignment="1">
      <alignment horizontal="right" vertical="top" wrapText="1"/>
    </xf>
    <xf numFmtId="1" fontId="60" fillId="33" borderId="10" xfId="0" applyNumberFormat="1" applyFont="1" applyFill="1" applyBorder="1" applyAlignment="1">
      <alignment vertical="top" wrapText="1"/>
    </xf>
    <xf numFmtId="0" fontId="61" fillId="33" borderId="10" xfId="0" applyFont="1" applyFill="1" applyBorder="1" applyAlignment="1">
      <alignment vertical="top" wrapText="1"/>
    </xf>
    <xf numFmtId="1" fontId="4" fillId="33" borderId="10" xfId="0" applyNumberFormat="1" applyFont="1" applyFill="1" applyBorder="1" applyAlignment="1">
      <alignment vertical="top" wrapText="1"/>
    </xf>
    <xf numFmtId="0" fontId="0" fillId="0" borderId="0" xfId="0" applyAlignment="1">
      <alignment vertical="top"/>
    </xf>
    <xf numFmtId="1" fontId="4" fillId="33" borderId="10" xfId="58" applyNumberFormat="1" applyFont="1" applyFill="1" applyBorder="1" applyAlignment="1">
      <alignment vertical="top" wrapText="1"/>
      <protection/>
    </xf>
    <xf numFmtId="1" fontId="4" fillId="33" borderId="10" xfId="0" applyNumberFormat="1" applyFont="1" applyFill="1" applyBorder="1" applyAlignment="1">
      <alignment horizontal="center" vertical="top"/>
    </xf>
    <xf numFmtId="1" fontId="4" fillId="33" borderId="10" xfId="0" applyNumberFormat="1" applyFont="1" applyFill="1" applyBorder="1" applyAlignment="1">
      <alignment horizontal="right" vertical="top"/>
    </xf>
    <xf numFmtId="1" fontId="4" fillId="33" borderId="10" xfId="0" applyNumberFormat="1" applyFont="1" applyFill="1" applyBorder="1" applyAlignment="1">
      <alignment horizontal="center" vertical="top" wrapText="1"/>
    </xf>
    <xf numFmtId="0" fontId="31" fillId="33" borderId="10" xfId="0" applyFont="1" applyFill="1" applyBorder="1" applyAlignment="1">
      <alignment/>
    </xf>
    <xf numFmtId="0" fontId="31" fillId="33" borderId="10" xfId="0" applyFont="1" applyFill="1" applyBorder="1" applyAlignment="1">
      <alignment vertical="center"/>
    </xf>
    <xf numFmtId="1" fontId="31" fillId="33" borderId="10" xfId="0" applyNumberFormat="1" applyFont="1" applyFill="1" applyBorder="1" applyAlignment="1">
      <alignment vertical="top"/>
    </xf>
    <xf numFmtId="1" fontId="31" fillId="33" borderId="10" xfId="0" applyNumberFormat="1" applyFont="1" applyFill="1" applyBorder="1" applyAlignment="1">
      <alignment vertical="center"/>
    </xf>
    <xf numFmtId="17" fontId="4" fillId="33" borderId="11" xfId="0" applyNumberFormat="1" applyFont="1" applyFill="1" applyBorder="1" applyAlignment="1">
      <alignment/>
    </xf>
    <xf numFmtId="17" fontId="64" fillId="33" borderId="10" xfId="0" applyNumberFormat="1" applyFont="1" applyFill="1" applyBorder="1" applyAlignment="1">
      <alignment/>
    </xf>
    <xf numFmtId="0" fontId="65" fillId="0" borderId="0" xfId="0" applyFont="1" applyAlignment="1">
      <alignment/>
    </xf>
    <xf numFmtId="0" fontId="6" fillId="0" borderId="0" xfId="0" applyFont="1" applyAlignment="1">
      <alignment/>
    </xf>
    <xf numFmtId="0" fontId="66" fillId="0" borderId="0" xfId="0" applyFont="1" applyAlignment="1">
      <alignment/>
    </xf>
    <xf numFmtId="0" fontId="0" fillId="0" borderId="10" xfId="0" applyBorder="1" applyAlignment="1">
      <alignment vertical="top" wrapText="1"/>
    </xf>
    <xf numFmtId="0" fontId="0" fillId="0" borderId="10" xfId="0" applyBorder="1" applyAlignment="1">
      <alignment/>
    </xf>
    <xf numFmtId="0" fontId="0" fillId="0" borderId="10" xfId="0" applyBorder="1" applyAlignment="1">
      <alignment/>
    </xf>
    <xf numFmtId="0" fontId="0" fillId="0" borderId="10" xfId="0" applyFont="1" applyBorder="1" applyAlignment="1">
      <alignment horizontal="center"/>
    </xf>
    <xf numFmtId="0" fontId="0" fillId="0" borderId="10" xfId="0" applyBorder="1" applyAlignment="1">
      <alignment vertical="top"/>
    </xf>
    <xf numFmtId="0" fontId="0" fillId="0" borderId="10" xfId="57" applyFont="1" applyBorder="1" applyAlignment="1">
      <alignment horizontal="left" vertical="top" wrapText="1"/>
      <protection/>
    </xf>
    <xf numFmtId="1" fontId="1" fillId="0" borderId="10" xfId="57" applyNumberFormat="1" applyFont="1" applyBorder="1" applyAlignment="1">
      <alignment horizontal="center" vertical="top"/>
      <protection/>
    </xf>
    <xf numFmtId="0" fontId="0" fillId="0" borderId="10" xfId="0"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vertical="center"/>
    </xf>
    <xf numFmtId="0" fontId="0" fillId="0" borderId="10" xfId="57" applyFont="1" applyBorder="1" applyAlignment="1">
      <alignment horizontal="left" vertical="top" wrapText="1"/>
      <protection/>
    </xf>
    <xf numFmtId="0" fontId="57" fillId="33" borderId="12" xfId="0" applyFont="1" applyFill="1" applyBorder="1" applyAlignment="1">
      <alignment/>
    </xf>
    <xf numFmtId="0" fontId="3" fillId="33" borderId="0" xfId="0" applyFont="1" applyFill="1" applyAlignment="1">
      <alignment horizontal="center"/>
    </xf>
    <xf numFmtId="17" fontId="4" fillId="33" borderId="11" xfId="0" applyNumberFormat="1" applyFont="1" applyFill="1" applyBorder="1" applyAlignment="1">
      <alignment horizontal="center"/>
    </xf>
    <xf numFmtId="0" fontId="0" fillId="0" borderId="0" xfId="0" applyAlignment="1">
      <alignment horizontal="left" wrapText="1"/>
    </xf>
    <xf numFmtId="0" fontId="0" fillId="0" borderId="10" xfId="0" applyBorder="1" applyAlignment="1">
      <alignment horizontal="center"/>
    </xf>
    <xf numFmtId="0" fontId="7" fillId="0" borderId="0" xfId="0" applyFont="1" applyAlignment="1">
      <alignment horizontal="left" wrapText="1"/>
    </xf>
    <xf numFmtId="0" fontId="0" fillId="0" borderId="0" xfId="0"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5" xfId="57"/>
    <cellStyle name="Normal 5" xfId="58"/>
    <cellStyle name="Normal 6"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M33"/>
  <sheetViews>
    <sheetView zoomScalePageLayoutView="0" workbookViewId="0" topLeftCell="A3">
      <selection activeCell="A10" sqref="A10:S10"/>
    </sheetView>
  </sheetViews>
  <sheetFormatPr defaultColWidth="9.140625" defaultRowHeight="15"/>
  <cols>
    <col min="1" max="1" width="4.28125" style="0" customWidth="1"/>
    <col min="3" max="3" width="27.8515625" style="0" customWidth="1"/>
    <col min="4" max="4" width="15.28125" style="0" customWidth="1"/>
    <col min="5" max="5" width="4.57421875" style="0" customWidth="1"/>
    <col min="6" max="6" width="6.28125" style="0" customWidth="1"/>
    <col min="7" max="7" width="5.28125" style="0" customWidth="1"/>
    <col min="8" max="8" width="4.8515625" style="0" customWidth="1"/>
    <col min="9" max="9" width="9.140625" style="0" customWidth="1"/>
    <col min="10" max="10" width="5.28125" style="0" customWidth="1"/>
    <col min="11" max="27" width="9.140625" style="0" customWidth="1"/>
    <col min="38" max="38" width="5.421875" style="0" customWidth="1"/>
    <col min="39" max="39" width="6.140625" style="0" customWidth="1"/>
    <col min="40" max="40" width="5.8515625" style="0" customWidth="1"/>
    <col min="41" max="41" width="8.7109375" style="0" customWidth="1"/>
    <col min="42" max="42" width="6.7109375" style="0" customWidth="1"/>
    <col min="45" max="45" width="5.7109375" style="0" customWidth="1"/>
    <col min="47" max="47" width="7.421875" style="0" customWidth="1"/>
    <col min="48" max="48" width="5.421875" style="0" customWidth="1"/>
    <col min="49" max="49" width="4.8515625" style="0" customWidth="1"/>
    <col min="50" max="50" width="6.140625" style="0" customWidth="1"/>
    <col min="51" max="51" width="5.7109375" style="0" customWidth="1"/>
    <col min="52" max="52" width="7.7109375" style="0" customWidth="1"/>
    <col min="53" max="53" width="5.7109375" style="0" customWidth="1"/>
    <col min="54" max="54" width="6.140625" style="0" customWidth="1"/>
    <col min="55" max="56" width="7.00390625" style="0" customWidth="1"/>
    <col min="57" max="57" width="5.140625" style="0" customWidth="1"/>
    <col min="58" max="58" width="6.00390625" style="0" customWidth="1"/>
    <col min="59" max="59" width="5.57421875" style="0" customWidth="1"/>
  </cols>
  <sheetData>
    <row r="1" spans="1:62" ht="20.25">
      <c r="A1" s="111" t="s">
        <v>64</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t="s">
        <v>64</v>
      </c>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row>
    <row r="2" spans="2:62" ht="16.5" customHeight="1">
      <c r="B2" s="94"/>
      <c r="C2" s="94"/>
      <c r="D2" s="94"/>
      <c r="E2" s="94"/>
      <c r="F2" s="94"/>
      <c r="G2" s="94"/>
      <c r="H2" s="94"/>
      <c r="I2" s="94"/>
      <c r="J2" s="94"/>
      <c r="K2" s="94"/>
      <c r="L2" s="94" t="s">
        <v>98</v>
      </c>
      <c r="M2" s="94"/>
      <c r="N2" s="94"/>
      <c r="O2" s="94" t="s">
        <v>99</v>
      </c>
      <c r="P2" s="94"/>
      <c r="Q2" s="94"/>
      <c r="R2" s="94"/>
      <c r="S2" s="94"/>
      <c r="T2" s="94"/>
      <c r="U2" s="94"/>
      <c r="V2" s="94"/>
      <c r="W2" s="94"/>
      <c r="X2" s="94"/>
      <c r="Y2" s="94"/>
      <c r="Z2" s="94"/>
      <c r="AA2" s="94"/>
      <c r="AB2" s="94"/>
      <c r="AC2" s="94"/>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row>
    <row r="3" spans="1:62" ht="139.5" customHeight="1">
      <c r="A3" s="58" t="s">
        <v>0</v>
      </c>
      <c r="B3" s="58" t="s">
        <v>1</v>
      </c>
      <c r="C3" s="58" t="s">
        <v>2</v>
      </c>
      <c r="D3" s="58" t="s">
        <v>3</v>
      </c>
      <c r="E3" s="58" t="s">
        <v>4</v>
      </c>
      <c r="F3" s="58" t="s">
        <v>5</v>
      </c>
      <c r="G3" s="58" t="s">
        <v>6</v>
      </c>
      <c r="H3" s="58" t="s">
        <v>7</v>
      </c>
      <c r="I3" s="58" t="s">
        <v>8</v>
      </c>
      <c r="J3" s="58" t="s">
        <v>9</v>
      </c>
      <c r="K3" s="58" t="s">
        <v>89</v>
      </c>
      <c r="L3" s="58" t="s">
        <v>10</v>
      </c>
      <c r="M3" s="58" t="s">
        <v>97</v>
      </c>
      <c r="N3" s="58" t="s">
        <v>11</v>
      </c>
      <c r="O3" s="58" t="s">
        <v>13</v>
      </c>
      <c r="P3" s="58" t="s">
        <v>14</v>
      </c>
      <c r="Q3" s="58" t="s">
        <v>15</v>
      </c>
      <c r="R3" s="58" t="s">
        <v>18</v>
      </c>
      <c r="S3" s="58" t="s">
        <v>20</v>
      </c>
      <c r="T3" s="58" t="s">
        <v>21</v>
      </c>
      <c r="U3" s="58" t="s">
        <v>22</v>
      </c>
      <c r="V3" s="58" t="s">
        <v>23</v>
      </c>
      <c r="W3" s="58" t="s">
        <v>24</v>
      </c>
      <c r="X3" s="58" t="s">
        <v>19</v>
      </c>
      <c r="Y3" s="58" t="s">
        <v>16</v>
      </c>
      <c r="Z3" s="58" t="s">
        <v>12</v>
      </c>
      <c r="AA3" s="58" t="s">
        <v>25</v>
      </c>
      <c r="AB3" s="58" t="s">
        <v>17</v>
      </c>
      <c r="AC3" s="58" t="s">
        <v>26</v>
      </c>
      <c r="AD3" s="58" t="s">
        <v>27</v>
      </c>
      <c r="AE3" s="58" t="s">
        <v>28</v>
      </c>
      <c r="AF3" s="59" t="s">
        <v>29</v>
      </c>
      <c r="AG3" s="59" t="s">
        <v>30</v>
      </c>
      <c r="AH3" s="59" t="s">
        <v>31</v>
      </c>
      <c r="AI3" s="59" t="s">
        <v>13</v>
      </c>
      <c r="AJ3" s="58" t="s">
        <v>32</v>
      </c>
      <c r="AK3" s="59" t="s">
        <v>33</v>
      </c>
      <c r="AL3" s="58" t="s">
        <v>34</v>
      </c>
      <c r="AM3" s="58" t="s">
        <v>35</v>
      </c>
      <c r="AN3" s="58" t="s">
        <v>34</v>
      </c>
      <c r="AO3" s="51" t="s">
        <v>81</v>
      </c>
      <c r="AP3" s="58" t="s">
        <v>36</v>
      </c>
      <c r="AQ3" s="58" t="s">
        <v>37</v>
      </c>
      <c r="AR3" s="58" t="s">
        <v>38</v>
      </c>
      <c r="AS3" s="58" t="s">
        <v>39</v>
      </c>
      <c r="AT3" s="58" t="s">
        <v>40</v>
      </c>
      <c r="AU3" s="58" t="s">
        <v>41</v>
      </c>
      <c r="AV3" s="58" t="s">
        <v>42</v>
      </c>
      <c r="AW3" s="58" t="s">
        <v>34</v>
      </c>
      <c r="AX3" s="59" t="s">
        <v>43</v>
      </c>
      <c r="AY3" s="58" t="s">
        <v>34</v>
      </c>
      <c r="AZ3" s="58" t="s">
        <v>44</v>
      </c>
      <c r="BA3" s="59" t="s">
        <v>12</v>
      </c>
      <c r="BB3" s="59" t="s">
        <v>45</v>
      </c>
      <c r="BC3" s="58" t="s">
        <v>46</v>
      </c>
      <c r="BD3" s="58" t="s">
        <v>47</v>
      </c>
      <c r="BE3" s="58" t="s">
        <v>48</v>
      </c>
      <c r="BF3" s="58" t="s">
        <v>49</v>
      </c>
      <c r="BG3" s="59" t="s">
        <v>50</v>
      </c>
      <c r="BH3" s="58" t="s">
        <v>51</v>
      </c>
      <c r="BI3" s="58" t="s">
        <v>52</v>
      </c>
      <c r="BJ3" s="58" t="s">
        <v>90</v>
      </c>
    </row>
    <row r="4" spans="1:62" ht="15">
      <c r="A4" s="5">
        <v>1</v>
      </c>
      <c r="B4" s="52">
        <v>35187</v>
      </c>
      <c r="C4" s="6" t="s">
        <v>65</v>
      </c>
      <c r="D4" s="7" t="s">
        <v>66</v>
      </c>
      <c r="E4" s="8">
        <v>12</v>
      </c>
      <c r="F4" s="9">
        <v>1</v>
      </c>
      <c r="G4" s="9">
        <v>1</v>
      </c>
      <c r="H4" s="10">
        <v>31</v>
      </c>
      <c r="I4" s="5">
        <v>86100</v>
      </c>
      <c r="J4" s="5">
        <v>0</v>
      </c>
      <c r="K4" s="5">
        <f>ROUND(I4*31%,0)</f>
        <v>26691</v>
      </c>
      <c r="L4" s="5">
        <v>3600</v>
      </c>
      <c r="M4" s="5">
        <f>ROUND(L4*31%,0)</f>
        <v>1116</v>
      </c>
      <c r="N4" s="11">
        <v>0</v>
      </c>
      <c r="O4" s="5">
        <v>0</v>
      </c>
      <c r="P4" s="5">
        <v>0</v>
      </c>
      <c r="Q4" s="5">
        <v>0</v>
      </c>
      <c r="R4" s="5">
        <v>0</v>
      </c>
      <c r="S4" s="5">
        <v>0</v>
      </c>
      <c r="T4" s="5">
        <v>0</v>
      </c>
      <c r="U4" s="5">
        <v>0</v>
      </c>
      <c r="V4" s="5">
        <v>0</v>
      </c>
      <c r="W4" s="5">
        <v>0</v>
      </c>
      <c r="X4" s="5">
        <v>0</v>
      </c>
      <c r="Y4" s="5">
        <v>0</v>
      </c>
      <c r="Z4" s="5">
        <v>0</v>
      </c>
      <c r="AA4" s="5">
        <v>0</v>
      </c>
      <c r="AB4" s="5">
        <v>0</v>
      </c>
      <c r="AC4" s="12">
        <f aca="true" t="shared" si="0" ref="AC4:AC21">SUM(I4:AB4)</f>
        <v>117507</v>
      </c>
      <c r="AD4" s="13">
        <v>32000</v>
      </c>
      <c r="AE4" s="14">
        <v>0</v>
      </c>
      <c r="AF4" s="13">
        <v>0</v>
      </c>
      <c r="AG4" s="13">
        <v>0</v>
      </c>
      <c r="AH4" s="15">
        <f>O4</f>
        <v>0</v>
      </c>
      <c r="AI4" s="15">
        <f aca="true" t="shared" si="1" ref="AI4:AI21">O4</f>
        <v>0</v>
      </c>
      <c r="AJ4" s="16">
        <v>0</v>
      </c>
      <c r="AK4" s="16">
        <v>0</v>
      </c>
      <c r="AL4" s="14">
        <v>0</v>
      </c>
      <c r="AM4" s="16">
        <v>0</v>
      </c>
      <c r="AN4" s="14">
        <v>0</v>
      </c>
      <c r="AO4" s="17">
        <v>0</v>
      </c>
      <c r="AP4" s="16">
        <v>0</v>
      </c>
      <c r="AQ4" s="13">
        <v>20000</v>
      </c>
      <c r="AR4" s="13">
        <v>0</v>
      </c>
      <c r="AS4" s="18" t="s">
        <v>53</v>
      </c>
      <c r="AT4" s="16">
        <v>0</v>
      </c>
      <c r="AU4" s="19">
        <v>0</v>
      </c>
      <c r="AV4" s="16">
        <v>0</v>
      </c>
      <c r="AW4" s="14">
        <v>0</v>
      </c>
      <c r="AX4" s="16">
        <v>0</v>
      </c>
      <c r="AY4" s="14">
        <v>0</v>
      </c>
      <c r="AZ4" s="13">
        <v>120</v>
      </c>
      <c r="BA4" s="20">
        <v>0</v>
      </c>
      <c r="BB4" s="16">
        <v>0</v>
      </c>
      <c r="BC4" s="16">
        <v>1400</v>
      </c>
      <c r="BD4" s="16">
        <v>0</v>
      </c>
      <c r="BE4" s="16">
        <v>0</v>
      </c>
      <c r="BF4" s="16">
        <v>0</v>
      </c>
      <c r="BG4" s="13">
        <v>0</v>
      </c>
      <c r="BH4" s="12">
        <f aca="true" t="shared" si="2" ref="BH4:BH22">SUM(AD4:BG4)</f>
        <v>53520</v>
      </c>
      <c r="BI4" s="12">
        <f aca="true" t="shared" si="3" ref="BI4:BI22">AC4-BH4</f>
        <v>63987</v>
      </c>
      <c r="BJ4" s="21"/>
    </row>
    <row r="5" spans="1:62" ht="15">
      <c r="A5" s="5">
        <v>2</v>
      </c>
      <c r="B5" s="22">
        <v>7477</v>
      </c>
      <c r="C5" s="34" t="s">
        <v>67</v>
      </c>
      <c r="D5" s="34" t="s">
        <v>71</v>
      </c>
      <c r="E5" s="22">
        <v>8</v>
      </c>
      <c r="F5" s="9">
        <v>1</v>
      </c>
      <c r="G5" s="9">
        <v>1</v>
      </c>
      <c r="H5" s="10">
        <v>31</v>
      </c>
      <c r="I5" s="23">
        <v>72100</v>
      </c>
      <c r="J5" s="5">
        <v>0</v>
      </c>
      <c r="K5" s="5">
        <f aca="true" t="shared" si="4" ref="K5:K22">ROUND(I5*31%,0)</f>
        <v>22351</v>
      </c>
      <c r="L5" s="55">
        <v>1800</v>
      </c>
      <c r="M5" s="5">
        <f aca="true" t="shared" si="5" ref="M5:M22">ROUND(L5*31%,0)</f>
        <v>558</v>
      </c>
      <c r="N5" s="11">
        <f>ROUND(I5*9%,0)</f>
        <v>6489</v>
      </c>
      <c r="O5" s="5">
        <f>ROUND((I5+K5)*14%,0)</f>
        <v>13223</v>
      </c>
      <c r="P5" s="5">
        <v>0</v>
      </c>
      <c r="Q5" s="5">
        <v>0</v>
      </c>
      <c r="R5" s="5">
        <v>0</v>
      </c>
      <c r="S5" s="5">
        <v>0</v>
      </c>
      <c r="T5" s="5">
        <v>0</v>
      </c>
      <c r="U5" s="5">
        <v>0</v>
      </c>
      <c r="V5" s="5">
        <v>0</v>
      </c>
      <c r="W5" s="5">
        <v>0</v>
      </c>
      <c r="X5" s="5">
        <v>0</v>
      </c>
      <c r="Y5" s="5">
        <v>0</v>
      </c>
      <c r="Z5" s="5">
        <v>0</v>
      </c>
      <c r="AA5" s="5">
        <v>0</v>
      </c>
      <c r="AB5" s="5">
        <v>0</v>
      </c>
      <c r="AC5" s="12">
        <f t="shared" si="0"/>
        <v>116521</v>
      </c>
      <c r="AD5" s="24">
        <v>15000</v>
      </c>
      <c r="AE5" s="14">
        <v>0</v>
      </c>
      <c r="AF5" s="13">
        <v>0</v>
      </c>
      <c r="AG5" s="13">
        <v>0</v>
      </c>
      <c r="AH5" s="15">
        <f>ROUND((I5+K5)*10%,0)</f>
        <v>9445</v>
      </c>
      <c r="AI5" s="15">
        <f t="shared" si="1"/>
        <v>13223</v>
      </c>
      <c r="AJ5" s="16">
        <v>0</v>
      </c>
      <c r="AK5" s="16">
        <v>0</v>
      </c>
      <c r="AL5" s="14">
        <v>0</v>
      </c>
      <c r="AM5" s="16">
        <v>0</v>
      </c>
      <c r="AN5" s="14">
        <v>0</v>
      </c>
      <c r="AO5" s="17">
        <v>0</v>
      </c>
      <c r="AP5" s="16">
        <v>0</v>
      </c>
      <c r="AQ5" s="13">
        <v>0</v>
      </c>
      <c r="AR5" s="13">
        <v>0</v>
      </c>
      <c r="AS5" s="18" t="s">
        <v>53</v>
      </c>
      <c r="AT5" s="16">
        <v>0</v>
      </c>
      <c r="AU5" s="19">
        <v>0</v>
      </c>
      <c r="AV5" s="16">
        <v>0</v>
      </c>
      <c r="AW5" s="14">
        <v>0</v>
      </c>
      <c r="AX5" s="16">
        <v>0</v>
      </c>
      <c r="AY5" s="14">
        <v>0</v>
      </c>
      <c r="AZ5" s="13">
        <v>60</v>
      </c>
      <c r="BA5" s="20">
        <v>0</v>
      </c>
      <c r="BB5" s="16">
        <v>0</v>
      </c>
      <c r="BC5" s="16">
        <v>0</v>
      </c>
      <c r="BD5" s="16">
        <v>0</v>
      </c>
      <c r="BE5" s="16">
        <v>0</v>
      </c>
      <c r="BF5" s="16">
        <v>0</v>
      </c>
      <c r="BG5" s="13">
        <v>0</v>
      </c>
      <c r="BH5" s="12">
        <f t="shared" si="2"/>
        <v>37728</v>
      </c>
      <c r="BI5" s="12">
        <f t="shared" si="3"/>
        <v>78793</v>
      </c>
      <c r="BJ5" s="25"/>
    </row>
    <row r="6" spans="1:62" ht="15">
      <c r="A6" s="5">
        <v>3</v>
      </c>
      <c r="B6" s="22">
        <v>45102</v>
      </c>
      <c r="C6" s="34" t="s">
        <v>68</v>
      </c>
      <c r="D6" s="34" t="s">
        <v>72</v>
      </c>
      <c r="E6" s="22">
        <v>8</v>
      </c>
      <c r="F6" s="9">
        <v>1</v>
      </c>
      <c r="G6" s="9">
        <v>1</v>
      </c>
      <c r="H6" s="10">
        <v>31</v>
      </c>
      <c r="I6" s="23">
        <v>70000</v>
      </c>
      <c r="J6" s="5">
        <v>0</v>
      </c>
      <c r="K6" s="5">
        <f t="shared" si="4"/>
        <v>21700</v>
      </c>
      <c r="L6" s="55">
        <v>1800</v>
      </c>
      <c r="M6" s="5">
        <f t="shared" si="5"/>
        <v>558</v>
      </c>
      <c r="N6" s="11">
        <f>ROUND(I6*9%,0)</f>
        <v>6300</v>
      </c>
      <c r="O6" s="5">
        <f>ROUND((I6+K6)*14%,0)</f>
        <v>12838</v>
      </c>
      <c r="P6" s="5">
        <v>0</v>
      </c>
      <c r="Q6" s="5">
        <v>0</v>
      </c>
      <c r="R6" s="5">
        <v>0</v>
      </c>
      <c r="S6" s="5">
        <v>0</v>
      </c>
      <c r="T6" s="5">
        <v>0</v>
      </c>
      <c r="U6" s="5">
        <v>0</v>
      </c>
      <c r="V6" s="5">
        <v>0</v>
      </c>
      <c r="W6" s="5">
        <v>0</v>
      </c>
      <c r="X6" s="5">
        <v>0</v>
      </c>
      <c r="Y6" s="5">
        <v>0</v>
      </c>
      <c r="Z6" s="5">
        <v>0</v>
      </c>
      <c r="AA6" s="5">
        <v>0</v>
      </c>
      <c r="AB6" s="5">
        <v>0</v>
      </c>
      <c r="AC6" s="12">
        <f t="shared" si="0"/>
        <v>113196</v>
      </c>
      <c r="AD6" s="24">
        <v>20000</v>
      </c>
      <c r="AE6" s="14">
        <v>0</v>
      </c>
      <c r="AF6" s="13">
        <v>0</v>
      </c>
      <c r="AG6" s="13">
        <v>0</v>
      </c>
      <c r="AH6" s="15">
        <f>ROUND((I6+K6)*10%,0)</f>
        <v>9170</v>
      </c>
      <c r="AI6" s="15">
        <f t="shared" si="1"/>
        <v>12838</v>
      </c>
      <c r="AJ6" s="16">
        <v>0</v>
      </c>
      <c r="AK6" s="16">
        <v>0</v>
      </c>
      <c r="AL6" s="14">
        <v>0</v>
      </c>
      <c r="AM6" s="16">
        <v>0</v>
      </c>
      <c r="AN6" s="14">
        <v>0</v>
      </c>
      <c r="AO6" s="17">
        <v>0</v>
      </c>
      <c r="AP6" s="16">
        <v>0</v>
      </c>
      <c r="AQ6" s="13">
        <v>0</v>
      </c>
      <c r="AR6" s="13">
        <v>0</v>
      </c>
      <c r="AS6" s="18" t="s">
        <v>53</v>
      </c>
      <c r="AT6" s="16">
        <v>0</v>
      </c>
      <c r="AU6" s="19">
        <v>0</v>
      </c>
      <c r="AV6" s="16">
        <v>0</v>
      </c>
      <c r="AW6" s="14">
        <v>0</v>
      </c>
      <c r="AX6" s="16">
        <v>0</v>
      </c>
      <c r="AY6" s="14">
        <v>0</v>
      </c>
      <c r="AZ6" s="13">
        <v>60</v>
      </c>
      <c r="BA6" s="20">
        <v>0</v>
      </c>
      <c r="BB6" s="16">
        <v>0</v>
      </c>
      <c r="BC6" s="16">
        <v>0</v>
      </c>
      <c r="BD6" s="16">
        <v>0</v>
      </c>
      <c r="BE6" s="16">
        <v>0</v>
      </c>
      <c r="BF6" s="16">
        <v>0</v>
      </c>
      <c r="BG6" s="13">
        <v>0</v>
      </c>
      <c r="BH6" s="12">
        <f t="shared" si="2"/>
        <v>42068</v>
      </c>
      <c r="BI6" s="12">
        <f t="shared" si="3"/>
        <v>71128</v>
      </c>
      <c r="BJ6" s="25"/>
    </row>
    <row r="7" spans="1:62" ht="15">
      <c r="A7" s="26">
        <v>4</v>
      </c>
      <c r="B7" s="22">
        <v>33679</v>
      </c>
      <c r="C7" s="34" t="s">
        <v>69</v>
      </c>
      <c r="D7" s="34" t="s">
        <v>73</v>
      </c>
      <c r="E7" s="22">
        <v>8</v>
      </c>
      <c r="F7" s="27">
        <v>1</v>
      </c>
      <c r="G7" s="27">
        <v>1</v>
      </c>
      <c r="H7" s="10">
        <v>31</v>
      </c>
      <c r="I7" s="23">
        <v>74300</v>
      </c>
      <c r="J7" s="26">
        <v>0</v>
      </c>
      <c r="K7" s="5">
        <f t="shared" si="4"/>
        <v>23033</v>
      </c>
      <c r="L7" s="55">
        <v>1800</v>
      </c>
      <c r="M7" s="5">
        <f t="shared" si="5"/>
        <v>558</v>
      </c>
      <c r="N7" s="28">
        <v>0</v>
      </c>
      <c r="O7" s="26">
        <v>0</v>
      </c>
      <c r="P7" s="26">
        <v>0</v>
      </c>
      <c r="Q7" s="26">
        <v>0</v>
      </c>
      <c r="R7" s="26">
        <v>0</v>
      </c>
      <c r="S7" s="26">
        <v>0</v>
      </c>
      <c r="T7" s="26">
        <v>0</v>
      </c>
      <c r="U7" s="26">
        <v>0</v>
      </c>
      <c r="V7" s="26">
        <v>0</v>
      </c>
      <c r="W7" s="26">
        <v>0</v>
      </c>
      <c r="X7" s="26">
        <v>0</v>
      </c>
      <c r="Y7" s="26">
        <v>0</v>
      </c>
      <c r="Z7" s="26">
        <v>0</v>
      </c>
      <c r="AA7" s="26">
        <v>0</v>
      </c>
      <c r="AB7" s="26">
        <v>0</v>
      </c>
      <c r="AC7" s="29">
        <f t="shared" si="0"/>
        <v>99691</v>
      </c>
      <c r="AD7" s="24">
        <v>20000</v>
      </c>
      <c r="AE7" s="30">
        <v>0</v>
      </c>
      <c r="AF7" s="31">
        <v>0</v>
      </c>
      <c r="AG7" s="31">
        <v>0</v>
      </c>
      <c r="AH7" s="32">
        <f>O7</f>
        <v>0</v>
      </c>
      <c r="AI7" s="32">
        <f t="shared" si="1"/>
        <v>0</v>
      </c>
      <c r="AJ7" s="33">
        <v>0</v>
      </c>
      <c r="AK7" s="33">
        <v>0</v>
      </c>
      <c r="AL7" s="30">
        <v>0</v>
      </c>
      <c r="AM7" s="33">
        <v>0</v>
      </c>
      <c r="AN7" s="30">
        <v>0</v>
      </c>
      <c r="AO7" s="17">
        <v>0</v>
      </c>
      <c r="AP7" s="33">
        <v>0</v>
      </c>
      <c r="AQ7" s="31">
        <v>10000</v>
      </c>
      <c r="AR7" s="31">
        <v>0</v>
      </c>
      <c r="AS7" s="35" t="s">
        <v>53</v>
      </c>
      <c r="AT7" s="33">
        <v>0</v>
      </c>
      <c r="AU7" s="36">
        <v>0</v>
      </c>
      <c r="AV7" s="33">
        <v>0</v>
      </c>
      <c r="AW7" s="30">
        <v>0</v>
      </c>
      <c r="AX7" s="33">
        <v>0</v>
      </c>
      <c r="AY7" s="30">
        <v>0</v>
      </c>
      <c r="AZ7" s="31">
        <v>60</v>
      </c>
      <c r="BA7" s="37">
        <v>0</v>
      </c>
      <c r="BB7" s="33">
        <v>0</v>
      </c>
      <c r="BC7" s="33">
        <v>560</v>
      </c>
      <c r="BD7" s="33">
        <v>0</v>
      </c>
      <c r="BE7" s="33">
        <v>0</v>
      </c>
      <c r="BF7" s="33">
        <v>0</v>
      </c>
      <c r="BG7" s="31">
        <v>0</v>
      </c>
      <c r="BH7" s="29">
        <f t="shared" si="2"/>
        <v>30620</v>
      </c>
      <c r="BI7" s="29">
        <f t="shared" si="3"/>
        <v>69071</v>
      </c>
      <c r="BJ7" s="25"/>
    </row>
    <row r="8" spans="1:62" ht="15">
      <c r="A8" s="5">
        <v>5</v>
      </c>
      <c r="B8" s="22">
        <v>7976</v>
      </c>
      <c r="C8" s="34" t="s">
        <v>70</v>
      </c>
      <c r="D8" s="34" t="s">
        <v>74</v>
      </c>
      <c r="E8" s="22">
        <v>10</v>
      </c>
      <c r="F8" s="27">
        <v>1</v>
      </c>
      <c r="G8" s="27">
        <v>1</v>
      </c>
      <c r="H8" s="10">
        <v>31</v>
      </c>
      <c r="I8" s="23">
        <v>73200</v>
      </c>
      <c r="J8" s="26">
        <v>0</v>
      </c>
      <c r="K8" s="5">
        <f t="shared" si="4"/>
        <v>22692</v>
      </c>
      <c r="L8" s="55">
        <v>3600</v>
      </c>
      <c r="M8" s="5">
        <f t="shared" si="5"/>
        <v>1116</v>
      </c>
      <c r="N8" s="11">
        <f>ROUND(I8*9%,0)</f>
        <v>6588</v>
      </c>
      <c r="O8" s="5">
        <f>ROUND((I8+K8)*14%,0)</f>
        <v>13425</v>
      </c>
      <c r="P8" s="26">
        <v>0</v>
      </c>
      <c r="Q8" s="26">
        <v>0</v>
      </c>
      <c r="R8" s="26">
        <v>0</v>
      </c>
      <c r="S8" s="26">
        <v>0</v>
      </c>
      <c r="T8" s="26">
        <v>0</v>
      </c>
      <c r="U8" s="26">
        <v>0</v>
      </c>
      <c r="V8" s="26">
        <v>0</v>
      </c>
      <c r="W8" s="26">
        <v>0</v>
      </c>
      <c r="X8" s="26">
        <v>0</v>
      </c>
      <c r="Y8" s="26">
        <v>0</v>
      </c>
      <c r="Z8" s="26">
        <v>0</v>
      </c>
      <c r="AA8" s="26">
        <v>0</v>
      </c>
      <c r="AB8" s="26">
        <v>0</v>
      </c>
      <c r="AC8" s="29">
        <f t="shared" si="0"/>
        <v>120621</v>
      </c>
      <c r="AD8" s="24">
        <v>20000</v>
      </c>
      <c r="AE8" s="30">
        <v>0</v>
      </c>
      <c r="AF8" s="31">
        <v>0</v>
      </c>
      <c r="AG8" s="31">
        <v>0</v>
      </c>
      <c r="AH8" s="15">
        <f>ROUND((I8+K8)*10%,0)</f>
        <v>9589</v>
      </c>
      <c r="AI8" s="32">
        <f t="shared" si="1"/>
        <v>13425</v>
      </c>
      <c r="AJ8" s="33">
        <v>0</v>
      </c>
      <c r="AK8" s="33">
        <v>0</v>
      </c>
      <c r="AL8" s="30">
        <v>0</v>
      </c>
      <c r="AM8" s="33">
        <v>0</v>
      </c>
      <c r="AN8" s="30">
        <v>0</v>
      </c>
      <c r="AO8" s="17">
        <v>0</v>
      </c>
      <c r="AP8" s="33">
        <v>0</v>
      </c>
      <c r="AQ8" s="31">
        <v>0</v>
      </c>
      <c r="AR8" s="31">
        <v>0</v>
      </c>
      <c r="AS8" s="35" t="s">
        <v>53</v>
      </c>
      <c r="AT8" s="33">
        <v>0</v>
      </c>
      <c r="AU8" s="36">
        <v>0</v>
      </c>
      <c r="AV8" s="33">
        <v>0</v>
      </c>
      <c r="AW8" s="30">
        <v>0</v>
      </c>
      <c r="AX8" s="33">
        <v>0</v>
      </c>
      <c r="AY8" s="30">
        <v>0</v>
      </c>
      <c r="AZ8" s="31">
        <v>60</v>
      </c>
      <c r="BA8" s="37">
        <v>0</v>
      </c>
      <c r="BB8" s="33">
        <v>0</v>
      </c>
      <c r="BC8" s="33">
        <v>0</v>
      </c>
      <c r="BD8" s="33">
        <v>0</v>
      </c>
      <c r="BE8" s="33">
        <v>0</v>
      </c>
      <c r="BF8" s="33">
        <v>0</v>
      </c>
      <c r="BG8" s="31">
        <v>0</v>
      </c>
      <c r="BH8" s="29">
        <f t="shared" si="2"/>
        <v>43074</v>
      </c>
      <c r="BI8" s="29">
        <f t="shared" si="3"/>
        <v>77547</v>
      </c>
      <c r="BJ8" s="25"/>
    </row>
    <row r="9" spans="1:62" ht="15">
      <c r="A9" s="5">
        <v>6</v>
      </c>
      <c r="B9" s="27">
        <v>69164</v>
      </c>
      <c r="C9" s="38" t="s">
        <v>83</v>
      </c>
      <c r="D9" s="39" t="s">
        <v>86</v>
      </c>
      <c r="E9" s="40">
        <v>8</v>
      </c>
      <c r="F9" s="27">
        <v>1</v>
      </c>
      <c r="G9" s="27">
        <v>1</v>
      </c>
      <c r="H9" s="10">
        <v>31</v>
      </c>
      <c r="I9" s="26">
        <v>52000</v>
      </c>
      <c r="J9" s="26">
        <v>0</v>
      </c>
      <c r="K9" s="5">
        <f t="shared" si="4"/>
        <v>16120</v>
      </c>
      <c r="L9" s="26">
        <v>1800</v>
      </c>
      <c r="M9" s="5">
        <f t="shared" si="5"/>
        <v>558</v>
      </c>
      <c r="N9" s="11">
        <v>0</v>
      </c>
      <c r="O9" s="5">
        <f>ROUND((I9+K9)*14%,0)</f>
        <v>9537</v>
      </c>
      <c r="P9" s="26">
        <v>0</v>
      </c>
      <c r="Q9" s="26">
        <v>0</v>
      </c>
      <c r="R9" s="26">
        <v>0</v>
      </c>
      <c r="S9" s="26">
        <v>0</v>
      </c>
      <c r="T9" s="26">
        <v>0</v>
      </c>
      <c r="U9" s="26">
        <v>0</v>
      </c>
      <c r="V9" s="26">
        <v>0</v>
      </c>
      <c r="W9" s="26">
        <v>0</v>
      </c>
      <c r="X9" s="26">
        <v>0</v>
      </c>
      <c r="Y9" s="26">
        <v>0</v>
      </c>
      <c r="Z9" s="26">
        <v>0</v>
      </c>
      <c r="AA9" s="26">
        <v>0</v>
      </c>
      <c r="AB9" s="26">
        <v>0</v>
      </c>
      <c r="AC9" s="29">
        <f t="shared" si="0"/>
        <v>80015</v>
      </c>
      <c r="AD9" s="31">
        <v>7000</v>
      </c>
      <c r="AE9" s="31">
        <v>0</v>
      </c>
      <c r="AF9" s="31">
        <v>0</v>
      </c>
      <c r="AG9" s="31">
        <v>0</v>
      </c>
      <c r="AH9" s="15">
        <f>ROUND((I9+K9)*10%,0)</f>
        <v>6812</v>
      </c>
      <c r="AI9" s="32">
        <f t="shared" si="1"/>
        <v>9537</v>
      </c>
      <c r="AJ9" s="31">
        <v>0</v>
      </c>
      <c r="AK9" s="31">
        <v>0</v>
      </c>
      <c r="AL9" s="31">
        <v>0</v>
      </c>
      <c r="AM9" s="31">
        <v>0</v>
      </c>
      <c r="AN9" s="31">
        <v>0</v>
      </c>
      <c r="AO9" s="17">
        <v>0</v>
      </c>
      <c r="AP9" s="33">
        <v>0</v>
      </c>
      <c r="AQ9" s="31">
        <v>0</v>
      </c>
      <c r="AR9" s="31">
        <v>0</v>
      </c>
      <c r="AS9" s="31">
        <v>0</v>
      </c>
      <c r="AT9" s="31">
        <v>0</v>
      </c>
      <c r="AU9" s="31">
        <v>0</v>
      </c>
      <c r="AV9" s="31">
        <v>0</v>
      </c>
      <c r="AW9" s="31">
        <v>0</v>
      </c>
      <c r="AX9" s="31">
        <v>0</v>
      </c>
      <c r="AY9" s="31">
        <v>0</v>
      </c>
      <c r="AZ9" s="31">
        <v>60</v>
      </c>
      <c r="BA9" s="31">
        <v>0</v>
      </c>
      <c r="BB9" s="31">
        <v>0</v>
      </c>
      <c r="BC9" s="31">
        <v>560</v>
      </c>
      <c r="BD9" s="31">
        <v>0</v>
      </c>
      <c r="BE9" s="31">
        <v>0</v>
      </c>
      <c r="BF9" s="31">
        <v>0</v>
      </c>
      <c r="BG9" s="31">
        <v>0</v>
      </c>
      <c r="BH9" s="29">
        <f>SUM(AD9:BG9)</f>
        <v>23969</v>
      </c>
      <c r="BI9" s="29">
        <f>AC9-BH9</f>
        <v>56046</v>
      </c>
      <c r="BJ9" s="43"/>
    </row>
    <row r="10" spans="1:62" ht="15">
      <c r="A10" s="5">
        <v>7</v>
      </c>
      <c r="B10" s="27">
        <v>100019</v>
      </c>
      <c r="C10" s="38" t="s">
        <v>100</v>
      </c>
      <c r="D10" s="39" t="s">
        <v>101</v>
      </c>
      <c r="E10" s="40">
        <v>8</v>
      </c>
      <c r="F10" s="27">
        <v>1</v>
      </c>
      <c r="G10" s="27">
        <v>1</v>
      </c>
      <c r="H10" s="10">
        <v>31</v>
      </c>
      <c r="I10" s="26">
        <v>78800</v>
      </c>
      <c r="J10" s="26">
        <v>0</v>
      </c>
      <c r="K10" s="5">
        <f t="shared" si="4"/>
        <v>24428</v>
      </c>
      <c r="L10" s="26">
        <v>1800</v>
      </c>
      <c r="M10" s="5">
        <f t="shared" si="5"/>
        <v>558</v>
      </c>
      <c r="N10" s="11">
        <v>0</v>
      </c>
      <c r="O10" s="5">
        <v>0</v>
      </c>
      <c r="P10" s="26">
        <v>0</v>
      </c>
      <c r="Q10" s="26">
        <v>0</v>
      </c>
      <c r="R10" s="26">
        <v>0</v>
      </c>
      <c r="S10" s="26">
        <v>0</v>
      </c>
      <c r="T10" s="26">
        <v>0</v>
      </c>
      <c r="U10" s="26">
        <v>0</v>
      </c>
      <c r="V10" s="26">
        <v>0</v>
      </c>
      <c r="W10" s="26">
        <v>0</v>
      </c>
      <c r="X10" s="26">
        <v>0</v>
      </c>
      <c r="Y10" s="26">
        <v>0</v>
      </c>
      <c r="Z10" s="26">
        <v>0</v>
      </c>
      <c r="AA10" s="26">
        <v>0</v>
      </c>
      <c r="AB10" s="26">
        <v>0</v>
      </c>
      <c r="AC10" s="29">
        <f t="shared" si="0"/>
        <v>105586</v>
      </c>
      <c r="AD10" s="31">
        <v>15000</v>
      </c>
      <c r="AE10" s="31">
        <v>0</v>
      </c>
      <c r="AF10" s="31">
        <v>0</v>
      </c>
      <c r="AG10" s="31">
        <v>0</v>
      </c>
      <c r="AH10" s="15">
        <v>0</v>
      </c>
      <c r="AI10" s="32">
        <f t="shared" si="1"/>
        <v>0</v>
      </c>
      <c r="AJ10" s="31">
        <v>0</v>
      </c>
      <c r="AK10" s="31">
        <v>0</v>
      </c>
      <c r="AL10" s="31">
        <v>0</v>
      </c>
      <c r="AM10" s="31">
        <v>0</v>
      </c>
      <c r="AN10" s="31">
        <v>0</v>
      </c>
      <c r="AO10" s="17">
        <v>0</v>
      </c>
      <c r="AP10" s="33">
        <v>0</v>
      </c>
      <c r="AQ10" s="31">
        <v>30000</v>
      </c>
      <c r="AR10" s="31">
        <v>0</v>
      </c>
      <c r="AS10" s="31">
        <v>0</v>
      </c>
      <c r="AT10" s="31">
        <v>0</v>
      </c>
      <c r="AU10" s="31">
        <v>0</v>
      </c>
      <c r="AV10" s="31">
        <v>0</v>
      </c>
      <c r="AW10" s="31">
        <v>0</v>
      </c>
      <c r="AX10" s="31">
        <v>0</v>
      </c>
      <c r="AY10" s="31">
        <v>0</v>
      </c>
      <c r="AZ10" s="31">
        <v>60</v>
      </c>
      <c r="BA10" s="31">
        <v>0</v>
      </c>
      <c r="BB10" s="31">
        <v>0</v>
      </c>
      <c r="BC10" s="31">
        <v>560</v>
      </c>
      <c r="BD10" s="31">
        <v>0</v>
      </c>
      <c r="BE10" s="31">
        <v>0</v>
      </c>
      <c r="BF10" s="31">
        <v>0</v>
      </c>
      <c r="BG10" s="31">
        <v>0</v>
      </c>
      <c r="BH10" s="29">
        <f>SUM(AD10:BG10)</f>
        <v>45620</v>
      </c>
      <c r="BI10" s="29">
        <f>AC10-BH10</f>
        <v>59966</v>
      </c>
      <c r="BJ10" s="43"/>
    </row>
    <row r="11" spans="1:62" ht="15">
      <c r="A11" s="68">
        <v>8</v>
      </c>
      <c r="B11" s="53">
        <v>34685</v>
      </c>
      <c r="C11" s="38" t="s">
        <v>54</v>
      </c>
      <c r="D11" s="39" t="s">
        <v>79</v>
      </c>
      <c r="E11" s="40">
        <v>8</v>
      </c>
      <c r="F11" s="27">
        <v>1</v>
      </c>
      <c r="G11" s="27">
        <v>1</v>
      </c>
      <c r="H11" s="10">
        <v>31</v>
      </c>
      <c r="I11" s="41">
        <v>74300</v>
      </c>
      <c r="J11" s="26">
        <v>0</v>
      </c>
      <c r="K11" s="5">
        <f t="shared" si="4"/>
        <v>23033</v>
      </c>
      <c r="L11" s="26">
        <v>1800</v>
      </c>
      <c r="M11" s="5">
        <f t="shared" si="5"/>
        <v>558</v>
      </c>
      <c r="N11" s="11">
        <f>ROUND(I11*9%,0)</f>
        <v>6687</v>
      </c>
      <c r="O11" s="26">
        <v>0</v>
      </c>
      <c r="P11" s="26">
        <v>0</v>
      </c>
      <c r="Q11" s="26">
        <v>0</v>
      </c>
      <c r="R11" s="26">
        <v>0</v>
      </c>
      <c r="S11" s="26">
        <v>0</v>
      </c>
      <c r="T11" s="26">
        <v>0</v>
      </c>
      <c r="U11" s="26">
        <v>0</v>
      </c>
      <c r="V11" s="26">
        <v>0</v>
      </c>
      <c r="W11" s="26">
        <v>0</v>
      </c>
      <c r="X11" s="26">
        <v>0</v>
      </c>
      <c r="Y11" s="26">
        <v>0</v>
      </c>
      <c r="Z11" s="26">
        <v>0</v>
      </c>
      <c r="AA11" s="26">
        <v>0</v>
      </c>
      <c r="AB11" s="26">
        <v>0</v>
      </c>
      <c r="AC11" s="29">
        <f t="shared" si="0"/>
        <v>106378</v>
      </c>
      <c r="AD11" s="93">
        <v>25000</v>
      </c>
      <c r="AE11" s="30">
        <v>0</v>
      </c>
      <c r="AF11" s="31">
        <v>0</v>
      </c>
      <c r="AG11" s="31">
        <v>0</v>
      </c>
      <c r="AH11" s="32">
        <f>O11</f>
        <v>0</v>
      </c>
      <c r="AI11" s="32">
        <f t="shared" si="1"/>
        <v>0</v>
      </c>
      <c r="AJ11" s="33">
        <v>0</v>
      </c>
      <c r="AK11" s="33">
        <v>0</v>
      </c>
      <c r="AL11" s="30">
        <v>0</v>
      </c>
      <c r="AM11" s="33">
        <v>0</v>
      </c>
      <c r="AN11" s="30">
        <v>0</v>
      </c>
      <c r="AO11" s="17">
        <v>0</v>
      </c>
      <c r="AP11" s="33">
        <v>0</v>
      </c>
      <c r="AQ11" s="31">
        <v>30000</v>
      </c>
      <c r="AR11" s="31">
        <v>0</v>
      </c>
      <c r="AS11" s="35" t="s">
        <v>53</v>
      </c>
      <c r="AT11" s="33">
        <v>0</v>
      </c>
      <c r="AU11" s="36">
        <v>0</v>
      </c>
      <c r="AV11" s="33">
        <v>0</v>
      </c>
      <c r="AW11" s="30">
        <v>0</v>
      </c>
      <c r="AX11" s="33">
        <v>0</v>
      </c>
      <c r="AY11" s="30">
        <v>0</v>
      </c>
      <c r="AZ11" s="31">
        <v>60</v>
      </c>
      <c r="BA11" s="37">
        <v>0</v>
      </c>
      <c r="BB11" s="33">
        <v>0</v>
      </c>
      <c r="BC11" s="33">
        <v>0</v>
      </c>
      <c r="BD11" s="33">
        <v>0</v>
      </c>
      <c r="BE11" s="33">
        <v>0</v>
      </c>
      <c r="BF11" s="33">
        <v>0</v>
      </c>
      <c r="BG11" s="31">
        <v>0</v>
      </c>
      <c r="BH11" s="29">
        <f t="shared" si="2"/>
        <v>55060</v>
      </c>
      <c r="BI11" s="29">
        <f t="shared" si="3"/>
        <v>51318</v>
      </c>
      <c r="BJ11" s="43"/>
    </row>
    <row r="12" spans="1:65" ht="15">
      <c r="A12" s="68">
        <v>9</v>
      </c>
      <c r="B12" s="69">
        <v>34393</v>
      </c>
      <c r="C12" s="60" t="s">
        <v>55</v>
      </c>
      <c r="D12" s="70" t="s">
        <v>59</v>
      </c>
      <c r="E12" s="71">
        <v>8</v>
      </c>
      <c r="F12" s="72">
        <v>1</v>
      </c>
      <c r="G12" s="72">
        <v>1</v>
      </c>
      <c r="H12" s="10">
        <v>31</v>
      </c>
      <c r="I12" s="73">
        <v>76500</v>
      </c>
      <c r="J12" s="68">
        <v>0</v>
      </c>
      <c r="K12" s="68">
        <f t="shared" si="4"/>
        <v>23715</v>
      </c>
      <c r="L12" s="68">
        <v>1800</v>
      </c>
      <c r="M12" s="68">
        <f t="shared" si="5"/>
        <v>558</v>
      </c>
      <c r="N12" s="74">
        <f>ROUND(I12*9%,0)</f>
        <v>6885</v>
      </c>
      <c r="O12" s="68">
        <v>0</v>
      </c>
      <c r="P12" s="68">
        <v>0</v>
      </c>
      <c r="Q12" s="68">
        <v>0</v>
      </c>
      <c r="R12" s="68">
        <v>0</v>
      </c>
      <c r="S12" s="68">
        <v>0</v>
      </c>
      <c r="T12" s="68">
        <v>0</v>
      </c>
      <c r="U12" s="68">
        <v>0</v>
      </c>
      <c r="V12" s="68">
        <v>0</v>
      </c>
      <c r="W12" s="68">
        <v>0</v>
      </c>
      <c r="X12" s="68">
        <v>0</v>
      </c>
      <c r="Y12" s="68">
        <v>0</v>
      </c>
      <c r="Z12" s="68">
        <v>0</v>
      </c>
      <c r="AA12" s="68">
        <v>0</v>
      </c>
      <c r="AB12" s="68">
        <v>0</v>
      </c>
      <c r="AC12" s="75">
        <f t="shared" si="0"/>
        <v>109458</v>
      </c>
      <c r="AD12" s="92">
        <v>30000</v>
      </c>
      <c r="AE12" s="76">
        <v>0</v>
      </c>
      <c r="AF12" s="77">
        <v>0</v>
      </c>
      <c r="AG12" s="77">
        <v>0</v>
      </c>
      <c r="AH12" s="78">
        <f>O12</f>
        <v>0</v>
      </c>
      <c r="AI12" s="78">
        <f t="shared" si="1"/>
        <v>0</v>
      </c>
      <c r="AJ12" s="79">
        <v>0</v>
      </c>
      <c r="AK12" s="79">
        <v>0</v>
      </c>
      <c r="AL12" s="76">
        <v>0</v>
      </c>
      <c r="AM12" s="79">
        <v>0</v>
      </c>
      <c r="AN12" s="76">
        <v>0</v>
      </c>
      <c r="AO12" s="80">
        <v>0</v>
      </c>
      <c r="AP12" s="79">
        <v>0</v>
      </c>
      <c r="AQ12" s="77">
        <v>30000</v>
      </c>
      <c r="AR12" s="77">
        <v>0</v>
      </c>
      <c r="AS12" s="81" t="s">
        <v>53</v>
      </c>
      <c r="AT12" s="79">
        <v>0</v>
      </c>
      <c r="AU12" s="82">
        <v>0</v>
      </c>
      <c r="AV12" s="79">
        <v>0</v>
      </c>
      <c r="AW12" s="76">
        <v>0</v>
      </c>
      <c r="AX12" s="79">
        <v>0</v>
      </c>
      <c r="AY12" s="76">
        <v>0</v>
      </c>
      <c r="AZ12" s="77">
        <v>60</v>
      </c>
      <c r="BA12" s="83">
        <v>0</v>
      </c>
      <c r="BB12" s="79">
        <v>0</v>
      </c>
      <c r="BC12" s="79">
        <v>0</v>
      </c>
      <c r="BD12" s="79">
        <v>0</v>
      </c>
      <c r="BE12" s="79">
        <v>0</v>
      </c>
      <c r="BF12" s="79">
        <v>0</v>
      </c>
      <c r="BG12" s="77">
        <v>0</v>
      </c>
      <c r="BH12" s="75">
        <f t="shared" si="2"/>
        <v>60060</v>
      </c>
      <c r="BI12" s="75">
        <f t="shared" si="3"/>
        <v>49398</v>
      </c>
      <c r="BJ12" s="84"/>
      <c r="BK12" s="85"/>
      <c r="BL12" s="85"/>
      <c r="BM12" s="85"/>
    </row>
    <row r="13" spans="1:65" ht="15">
      <c r="A13" s="68">
        <v>10</v>
      </c>
      <c r="B13" s="69">
        <v>72228</v>
      </c>
      <c r="C13" s="86" t="s">
        <v>56</v>
      </c>
      <c r="D13" s="70" t="s">
        <v>60</v>
      </c>
      <c r="E13" s="71">
        <v>7</v>
      </c>
      <c r="F13" s="72">
        <v>1</v>
      </c>
      <c r="G13" s="72">
        <v>1</v>
      </c>
      <c r="H13" s="10">
        <v>31</v>
      </c>
      <c r="I13" s="73">
        <v>50500</v>
      </c>
      <c r="J13" s="68">
        <v>0</v>
      </c>
      <c r="K13" s="68">
        <f t="shared" si="4"/>
        <v>15655</v>
      </c>
      <c r="L13" s="68">
        <v>1800</v>
      </c>
      <c r="M13" s="68">
        <f t="shared" si="5"/>
        <v>558</v>
      </c>
      <c r="N13" s="74">
        <v>0</v>
      </c>
      <c r="O13" s="68">
        <f>ROUND((I13+K13)*14%,0)</f>
        <v>9262</v>
      </c>
      <c r="P13" s="68">
        <v>0</v>
      </c>
      <c r="Q13" s="68">
        <v>0</v>
      </c>
      <c r="R13" s="68">
        <v>0</v>
      </c>
      <c r="S13" s="68">
        <v>0</v>
      </c>
      <c r="T13" s="68">
        <v>0</v>
      </c>
      <c r="U13" s="68">
        <v>0</v>
      </c>
      <c r="V13" s="68">
        <v>0</v>
      </c>
      <c r="W13" s="68">
        <v>0</v>
      </c>
      <c r="X13" s="68">
        <v>0</v>
      </c>
      <c r="Y13" s="68">
        <v>0</v>
      </c>
      <c r="Z13" s="68">
        <v>0</v>
      </c>
      <c r="AA13" s="68">
        <v>0</v>
      </c>
      <c r="AB13" s="68">
        <v>0</v>
      </c>
      <c r="AC13" s="75">
        <f t="shared" si="0"/>
        <v>77775</v>
      </c>
      <c r="AD13" s="77">
        <v>1000</v>
      </c>
      <c r="AE13" s="76">
        <v>0</v>
      </c>
      <c r="AF13" s="77">
        <v>0</v>
      </c>
      <c r="AG13" s="77">
        <v>0</v>
      </c>
      <c r="AH13" s="78">
        <f>ROUND((I13+K13)*10%,0)</f>
        <v>6616</v>
      </c>
      <c r="AI13" s="78">
        <f t="shared" si="1"/>
        <v>9262</v>
      </c>
      <c r="AJ13" s="79">
        <v>0</v>
      </c>
      <c r="AK13" s="79">
        <v>0</v>
      </c>
      <c r="AL13" s="76">
        <v>0</v>
      </c>
      <c r="AM13" s="79">
        <v>0</v>
      </c>
      <c r="AN13" s="76">
        <v>0</v>
      </c>
      <c r="AO13" s="80">
        <v>0</v>
      </c>
      <c r="AP13" s="79">
        <v>0</v>
      </c>
      <c r="AQ13" s="77">
        <v>0</v>
      </c>
      <c r="AR13" s="77">
        <v>0</v>
      </c>
      <c r="AS13" s="81" t="s">
        <v>53</v>
      </c>
      <c r="AT13" s="79">
        <v>0</v>
      </c>
      <c r="AU13" s="82">
        <v>0</v>
      </c>
      <c r="AV13" s="79">
        <v>0</v>
      </c>
      <c r="AW13" s="76">
        <v>0</v>
      </c>
      <c r="AX13" s="79">
        <v>0</v>
      </c>
      <c r="AY13" s="76">
        <v>0</v>
      </c>
      <c r="AZ13" s="77">
        <v>60</v>
      </c>
      <c r="BA13" s="83">
        <v>0</v>
      </c>
      <c r="BB13" s="79">
        <v>0</v>
      </c>
      <c r="BC13" s="79">
        <v>560</v>
      </c>
      <c r="BD13" s="79">
        <v>0</v>
      </c>
      <c r="BE13" s="79">
        <v>0</v>
      </c>
      <c r="BF13" s="79">
        <v>0</v>
      </c>
      <c r="BG13" s="77">
        <v>0</v>
      </c>
      <c r="BH13" s="75">
        <f t="shared" si="2"/>
        <v>17498</v>
      </c>
      <c r="BI13" s="75">
        <f t="shared" si="3"/>
        <v>60277</v>
      </c>
      <c r="BJ13" s="84"/>
      <c r="BK13" s="85"/>
      <c r="BL13" s="85"/>
      <c r="BM13" s="85"/>
    </row>
    <row r="14" spans="1:65" ht="15">
      <c r="A14" s="5">
        <v>11</v>
      </c>
      <c r="B14" s="87">
        <v>35052</v>
      </c>
      <c r="C14" s="84" t="s">
        <v>75</v>
      </c>
      <c r="D14" s="80" t="s">
        <v>76</v>
      </c>
      <c r="E14" s="71">
        <v>7</v>
      </c>
      <c r="F14" s="72">
        <v>1</v>
      </c>
      <c r="G14" s="72">
        <v>1</v>
      </c>
      <c r="H14" s="10">
        <v>31</v>
      </c>
      <c r="I14" s="88">
        <v>70000</v>
      </c>
      <c r="J14" s="68">
        <v>0</v>
      </c>
      <c r="K14" s="68">
        <f t="shared" si="4"/>
        <v>21700</v>
      </c>
      <c r="L14" s="68">
        <v>1800</v>
      </c>
      <c r="M14" s="68">
        <f t="shared" si="5"/>
        <v>558</v>
      </c>
      <c r="N14" s="74">
        <f>ROUND(I14*9%,0)</f>
        <v>6300</v>
      </c>
      <c r="O14" s="68">
        <v>0</v>
      </c>
      <c r="P14" s="68">
        <v>0</v>
      </c>
      <c r="Q14" s="68">
        <v>0</v>
      </c>
      <c r="R14" s="68">
        <v>0</v>
      </c>
      <c r="S14" s="68">
        <v>0</v>
      </c>
      <c r="T14" s="68">
        <v>0</v>
      </c>
      <c r="U14" s="68">
        <v>0</v>
      </c>
      <c r="V14" s="68">
        <v>0</v>
      </c>
      <c r="W14" s="68">
        <v>0</v>
      </c>
      <c r="X14" s="68">
        <v>0</v>
      </c>
      <c r="Y14" s="68">
        <v>0</v>
      </c>
      <c r="Z14" s="68">
        <v>0</v>
      </c>
      <c r="AA14" s="68">
        <v>0</v>
      </c>
      <c r="AB14" s="68">
        <v>0</v>
      </c>
      <c r="AC14" s="75">
        <f>SUM(I14:AB14)</f>
        <v>100358</v>
      </c>
      <c r="AD14" s="77">
        <v>20000</v>
      </c>
      <c r="AE14" s="76">
        <v>0</v>
      </c>
      <c r="AF14" s="77">
        <v>0</v>
      </c>
      <c r="AG14" s="77">
        <v>0</v>
      </c>
      <c r="AH14" s="78">
        <f>O14</f>
        <v>0</v>
      </c>
      <c r="AI14" s="78">
        <f>O14</f>
        <v>0</v>
      </c>
      <c r="AJ14" s="79">
        <v>0</v>
      </c>
      <c r="AK14" s="79">
        <v>0</v>
      </c>
      <c r="AL14" s="76">
        <v>0</v>
      </c>
      <c r="AM14" s="79">
        <v>0</v>
      </c>
      <c r="AN14" s="76">
        <v>0</v>
      </c>
      <c r="AO14" s="80">
        <v>0</v>
      </c>
      <c r="AP14" s="79">
        <v>0</v>
      </c>
      <c r="AQ14" s="77">
        <v>15000</v>
      </c>
      <c r="AR14" s="77">
        <v>0</v>
      </c>
      <c r="AS14" s="81" t="s">
        <v>53</v>
      </c>
      <c r="AT14" s="79">
        <v>0</v>
      </c>
      <c r="AU14" s="82">
        <v>0</v>
      </c>
      <c r="AV14" s="79">
        <v>0</v>
      </c>
      <c r="AW14" s="76">
        <v>0</v>
      </c>
      <c r="AX14" s="79">
        <v>0</v>
      </c>
      <c r="AY14" s="76">
        <v>0</v>
      </c>
      <c r="AZ14" s="77">
        <v>60</v>
      </c>
      <c r="BA14" s="83">
        <v>0</v>
      </c>
      <c r="BB14" s="79">
        <v>0</v>
      </c>
      <c r="BC14" s="79">
        <v>0</v>
      </c>
      <c r="BD14" s="79">
        <v>0</v>
      </c>
      <c r="BE14" s="79">
        <v>0</v>
      </c>
      <c r="BF14" s="79">
        <v>0</v>
      </c>
      <c r="BG14" s="77">
        <v>0</v>
      </c>
      <c r="BH14" s="75">
        <f t="shared" si="2"/>
        <v>35060</v>
      </c>
      <c r="BI14" s="75">
        <f t="shared" si="3"/>
        <v>65298</v>
      </c>
      <c r="BJ14" s="89"/>
      <c r="BK14" s="85"/>
      <c r="BL14" s="85"/>
      <c r="BM14" s="85"/>
    </row>
    <row r="15" spans="1:62" ht="15">
      <c r="A15" s="5">
        <v>12</v>
      </c>
      <c r="B15" s="53">
        <v>78400</v>
      </c>
      <c r="C15" s="38" t="s">
        <v>80</v>
      </c>
      <c r="D15" s="39" t="s">
        <v>61</v>
      </c>
      <c r="E15" s="40">
        <v>6</v>
      </c>
      <c r="F15" s="27">
        <v>11</v>
      </c>
      <c r="G15" s="27">
        <v>4</v>
      </c>
      <c r="H15" s="10">
        <v>31</v>
      </c>
      <c r="I15" s="41">
        <v>37600</v>
      </c>
      <c r="J15" s="26">
        <v>0</v>
      </c>
      <c r="K15" s="5">
        <f t="shared" si="4"/>
        <v>11656</v>
      </c>
      <c r="L15" s="26"/>
      <c r="M15" s="5">
        <f t="shared" si="5"/>
        <v>0</v>
      </c>
      <c r="N15" s="28">
        <v>0</v>
      </c>
      <c r="O15" s="5">
        <f>ROUND((I15+K15)*14%,0)</f>
        <v>6896</v>
      </c>
      <c r="P15" s="26">
        <v>0</v>
      </c>
      <c r="Q15" s="26">
        <v>0</v>
      </c>
      <c r="R15" s="26">
        <v>0</v>
      </c>
      <c r="S15" s="26">
        <v>0</v>
      </c>
      <c r="T15" s="26">
        <v>0</v>
      </c>
      <c r="U15" s="26">
        <v>0</v>
      </c>
      <c r="V15" s="26">
        <v>0</v>
      </c>
      <c r="W15" s="26">
        <v>0</v>
      </c>
      <c r="X15" s="26">
        <v>0</v>
      </c>
      <c r="Y15" s="26">
        <v>0</v>
      </c>
      <c r="Z15" s="26">
        <v>0</v>
      </c>
      <c r="AA15" s="26">
        <v>0</v>
      </c>
      <c r="AB15" s="26">
        <v>0</v>
      </c>
      <c r="AC15" s="29">
        <f t="shared" si="0"/>
        <v>56152</v>
      </c>
      <c r="AD15" s="42">
        <v>0</v>
      </c>
      <c r="AE15" s="30">
        <v>0</v>
      </c>
      <c r="AF15" s="31">
        <v>0</v>
      </c>
      <c r="AG15" s="31">
        <v>0</v>
      </c>
      <c r="AH15" s="15">
        <f>ROUND((I15+K15)*10%,0)</f>
        <v>4926</v>
      </c>
      <c r="AI15" s="32">
        <f t="shared" si="1"/>
        <v>6896</v>
      </c>
      <c r="AJ15" s="33">
        <v>0</v>
      </c>
      <c r="AK15" s="33">
        <v>0</v>
      </c>
      <c r="AL15" s="30">
        <v>0</v>
      </c>
      <c r="AM15" s="33">
        <v>0</v>
      </c>
      <c r="AN15" s="30">
        <v>0</v>
      </c>
      <c r="AO15" s="17">
        <v>0</v>
      </c>
      <c r="AP15" s="33">
        <v>0</v>
      </c>
      <c r="AQ15" s="31">
        <v>0</v>
      </c>
      <c r="AR15" s="31">
        <v>0</v>
      </c>
      <c r="AS15" s="35" t="s">
        <v>53</v>
      </c>
      <c r="AT15" s="33">
        <v>0</v>
      </c>
      <c r="AU15" s="36">
        <v>0</v>
      </c>
      <c r="AV15" s="33">
        <v>0</v>
      </c>
      <c r="AW15" s="30">
        <v>0</v>
      </c>
      <c r="AX15" s="33">
        <v>0</v>
      </c>
      <c r="AY15" s="30">
        <v>0</v>
      </c>
      <c r="AZ15" s="31">
        <v>60</v>
      </c>
      <c r="BA15" s="37">
        <v>0</v>
      </c>
      <c r="BB15" s="33">
        <v>0</v>
      </c>
      <c r="BC15" s="33">
        <v>370</v>
      </c>
      <c r="BD15" s="33">
        <v>0</v>
      </c>
      <c r="BE15" s="33">
        <v>0</v>
      </c>
      <c r="BF15" s="33">
        <v>0</v>
      </c>
      <c r="BG15" s="31">
        <v>0</v>
      </c>
      <c r="BH15" s="29">
        <f t="shared" si="2"/>
        <v>12252</v>
      </c>
      <c r="BI15" s="29">
        <f t="shared" si="3"/>
        <v>43900</v>
      </c>
      <c r="BJ15" s="44"/>
    </row>
    <row r="16" spans="1:62" ht="15">
      <c r="A16" s="5">
        <v>13</v>
      </c>
      <c r="B16" s="53">
        <v>73228</v>
      </c>
      <c r="C16" s="38" t="s">
        <v>84</v>
      </c>
      <c r="D16" s="39" t="s">
        <v>61</v>
      </c>
      <c r="E16" s="40">
        <v>6</v>
      </c>
      <c r="F16" s="27">
        <v>11</v>
      </c>
      <c r="G16" s="27">
        <v>4</v>
      </c>
      <c r="H16" s="10">
        <v>31</v>
      </c>
      <c r="I16" s="41">
        <v>39900</v>
      </c>
      <c r="J16" s="26">
        <v>0</v>
      </c>
      <c r="K16" s="5">
        <f t="shared" si="4"/>
        <v>12369</v>
      </c>
      <c r="L16" s="26">
        <v>1800</v>
      </c>
      <c r="M16" s="5">
        <f t="shared" si="5"/>
        <v>558</v>
      </c>
      <c r="N16" s="28">
        <v>0</v>
      </c>
      <c r="O16" s="5">
        <f>ROUND((I16+K16)*14%,0)</f>
        <v>7318</v>
      </c>
      <c r="P16" s="26">
        <v>0</v>
      </c>
      <c r="Q16" s="26">
        <v>0</v>
      </c>
      <c r="R16" s="26">
        <v>0</v>
      </c>
      <c r="S16" s="26">
        <v>0</v>
      </c>
      <c r="T16" s="26">
        <v>0</v>
      </c>
      <c r="U16" s="26">
        <v>0</v>
      </c>
      <c r="V16" s="26">
        <v>0</v>
      </c>
      <c r="W16" s="26">
        <v>0</v>
      </c>
      <c r="X16" s="26">
        <v>0</v>
      </c>
      <c r="Y16" s="26">
        <v>0</v>
      </c>
      <c r="Z16" s="26">
        <v>0</v>
      </c>
      <c r="AA16" s="26">
        <v>0</v>
      </c>
      <c r="AB16" s="26">
        <v>0</v>
      </c>
      <c r="AC16" s="29">
        <f t="shared" si="0"/>
        <v>61945</v>
      </c>
      <c r="AD16" s="42">
        <v>0</v>
      </c>
      <c r="AE16" s="30">
        <v>0</v>
      </c>
      <c r="AF16" s="31">
        <v>0</v>
      </c>
      <c r="AG16" s="31">
        <v>0</v>
      </c>
      <c r="AH16" s="15">
        <f>ROUND((I16+K16)*10%,0)</f>
        <v>5227</v>
      </c>
      <c r="AI16" s="32">
        <f>O16</f>
        <v>7318</v>
      </c>
      <c r="AJ16" s="33">
        <v>0</v>
      </c>
      <c r="AK16" s="33">
        <v>0</v>
      </c>
      <c r="AL16" s="30">
        <v>0</v>
      </c>
      <c r="AM16" s="33">
        <v>0</v>
      </c>
      <c r="AN16" s="30">
        <v>0</v>
      </c>
      <c r="AO16" s="17">
        <v>0</v>
      </c>
      <c r="AP16" s="33">
        <v>0</v>
      </c>
      <c r="AQ16" s="31">
        <v>0</v>
      </c>
      <c r="AR16" s="31">
        <v>0</v>
      </c>
      <c r="AS16" s="35" t="s">
        <v>53</v>
      </c>
      <c r="AT16" s="33">
        <v>0</v>
      </c>
      <c r="AU16" s="36">
        <v>0</v>
      </c>
      <c r="AV16" s="33">
        <v>0</v>
      </c>
      <c r="AW16" s="30">
        <v>0</v>
      </c>
      <c r="AX16" s="33">
        <v>0</v>
      </c>
      <c r="AY16" s="30">
        <v>0</v>
      </c>
      <c r="AZ16" s="31">
        <v>60</v>
      </c>
      <c r="BA16" s="37">
        <v>0</v>
      </c>
      <c r="BB16" s="33">
        <v>0</v>
      </c>
      <c r="BC16" s="33">
        <v>370</v>
      </c>
      <c r="BD16" s="33">
        <v>0</v>
      </c>
      <c r="BE16" s="33">
        <v>0</v>
      </c>
      <c r="BF16" s="33">
        <v>0</v>
      </c>
      <c r="BG16" s="31">
        <v>0</v>
      </c>
      <c r="BH16" s="29">
        <f t="shared" si="2"/>
        <v>12975</v>
      </c>
      <c r="BI16" s="29">
        <f t="shared" si="3"/>
        <v>48970</v>
      </c>
      <c r="BJ16" s="44"/>
    </row>
    <row r="17" spans="1:62" ht="15">
      <c r="A17" s="26">
        <v>14</v>
      </c>
      <c r="B17" s="53">
        <v>79071</v>
      </c>
      <c r="C17" s="38" t="s">
        <v>85</v>
      </c>
      <c r="D17" s="39" t="s">
        <v>61</v>
      </c>
      <c r="E17" s="40">
        <v>6</v>
      </c>
      <c r="F17" s="27">
        <v>11</v>
      </c>
      <c r="G17" s="27">
        <v>4</v>
      </c>
      <c r="H17" s="10">
        <v>31</v>
      </c>
      <c r="I17" s="41">
        <v>37600</v>
      </c>
      <c r="J17" s="26">
        <v>0</v>
      </c>
      <c r="K17" s="5">
        <f t="shared" si="4"/>
        <v>11656</v>
      </c>
      <c r="L17" s="26">
        <v>1800</v>
      </c>
      <c r="M17" s="5">
        <f t="shared" si="5"/>
        <v>558</v>
      </c>
      <c r="N17" s="28">
        <v>0</v>
      </c>
      <c r="O17" s="5">
        <f>ROUND((I17+K17)*14%,0)</f>
        <v>6896</v>
      </c>
      <c r="P17" s="26">
        <v>0</v>
      </c>
      <c r="Q17" s="26">
        <v>0</v>
      </c>
      <c r="R17" s="26">
        <v>0</v>
      </c>
      <c r="S17" s="26">
        <v>0</v>
      </c>
      <c r="T17" s="26">
        <v>0</v>
      </c>
      <c r="U17" s="26">
        <v>0</v>
      </c>
      <c r="V17" s="26">
        <v>0</v>
      </c>
      <c r="W17" s="26">
        <v>0</v>
      </c>
      <c r="X17" s="26">
        <v>0</v>
      </c>
      <c r="Y17" s="26">
        <v>0</v>
      </c>
      <c r="Z17" s="26">
        <v>0</v>
      </c>
      <c r="AA17" s="26">
        <v>0</v>
      </c>
      <c r="AB17" s="26">
        <v>0</v>
      </c>
      <c r="AC17" s="29">
        <f t="shared" si="0"/>
        <v>58510</v>
      </c>
      <c r="AD17" s="42">
        <v>0</v>
      </c>
      <c r="AE17" s="30">
        <v>0</v>
      </c>
      <c r="AF17" s="31">
        <v>0</v>
      </c>
      <c r="AG17" s="31">
        <v>0</v>
      </c>
      <c r="AH17" s="15">
        <f>ROUND((I17+K17)*10%,0)</f>
        <v>4926</v>
      </c>
      <c r="AI17" s="32">
        <f>O17</f>
        <v>6896</v>
      </c>
      <c r="AJ17" s="33">
        <v>0</v>
      </c>
      <c r="AK17" s="33">
        <v>0</v>
      </c>
      <c r="AL17" s="30">
        <v>0</v>
      </c>
      <c r="AM17" s="33">
        <v>0</v>
      </c>
      <c r="AN17" s="30">
        <v>0</v>
      </c>
      <c r="AO17" s="17">
        <v>0</v>
      </c>
      <c r="AP17" s="33">
        <v>0</v>
      </c>
      <c r="AQ17" s="31">
        <v>0</v>
      </c>
      <c r="AR17" s="31">
        <v>0</v>
      </c>
      <c r="AS17" s="35" t="s">
        <v>53</v>
      </c>
      <c r="AT17" s="33">
        <v>0</v>
      </c>
      <c r="AU17" s="36">
        <v>0</v>
      </c>
      <c r="AV17" s="33">
        <v>0</v>
      </c>
      <c r="AW17" s="30">
        <v>0</v>
      </c>
      <c r="AX17" s="33">
        <v>0</v>
      </c>
      <c r="AY17" s="30">
        <v>0</v>
      </c>
      <c r="AZ17" s="31">
        <v>60</v>
      </c>
      <c r="BA17" s="37">
        <v>0</v>
      </c>
      <c r="BB17" s="33">
        <v>0</v>
      </c>
      <c r="BC17" s="33">
        <v>370</v>
      </c>
      <c r="BD17" s="33">
        <v>0</v>
      </c>
      <c r="BE17" s="33">
        <v>0</v>
      </c>
      <c r="BF17" s="33">
        <v>0</v>
      </c>
      <c r="BG17" s="31">
        <v>0</v>
      </c>
      <c r="BH17" s="29">
        <f t="shared" si="2"/>
        <v>12252</v>
      </c>
      <c r="BI17" s="29">
        <f t="shared" si="3"/>
        <v>46258</v>
      </c>
      <c r="BJ17" s="44"/>
    </row>
    <row r="18" spans="1:62" ht="15">
      <c r="A18" s="5">
        <v>15</v>
      </c>
      <c r="B18" s="53">
        <v>83828</v>
      </c>
      <c r="C18" s="38" t="s">
        <v>82</v>
      </c>
      <c r="D18" s="39" t="s">
        <v>61</v>
      </c>
      <c r="E18" s="40">
        <v>6</v>
      </c>
      <c r="F18" s="27">
        <v>11</v>
      </c>
      <c r="G18" s="27">
        <v>4</v>
      </c>
      <c r="H18" s="10">
        <v>31</v>
      </c>
      <c r="I18" s="41">
        <v>36500</v>
      </c>
      <c r="J18" s="26">
        <v>0</v>
      </c>
      <c r="K18" s="5">
        <f t="shared" si="4"/>
        <v>11315</v>
      </c>
      <c r="L18" s="26">
        <v>0</v>
      </c>
      <c r="M18" s="5">
        <f t="shared" si="5"/>
        <v>0</v>
      </c>
      <c r="N18" s="28">
        <v>0</v>
      </c>
      <c r="O18" s="5">
        <f>ROUND((I18+K18)*14%,0)</f>
        <v>6694</v>
      </c>
      <c r="P18" s="26">
        <v>0</v>
      </c>
      <c r="Q18" s="26">
        <v>0</v>
      </c>
      <c r="R18" s="26">
        <v>0</v>
      </c>
      <c r="S18" s="26">
        <v>0</v>
      </c>
      <c r="T18" s="26">
        <v>0</v>
      </c>
      <c r="U18" s="26">
        <v>0</v>
      </c>
      <c r="V18" s="26">
        <v>0</v>
      </c>
      <c r="W18" s="26">
        <v>0</v>
      </c>
      <c r="X18" s="26">
        <v>0</v>
      </c>
      <c r="Y18" s="26">
        <v>0</v>
      </c>
      <c r="Z18" s="26">
        <v>0</v>
      </c>
      <c r="AA18" s="26">
        <v>0</v>
      </c>
      <c r="AB18" s="26">
        <v>0</v>
      </c>
      <c r="AC18" s="29">
        <f t="shared" si="0"/>
        <v>54509</v>
      </c>
      <c r="AD18" s="42">
        <v>0</v>
      </c>
      <c r="AE18" s="30">
        <v>0</v>
      </c>
      <c r="AF18" s="31">
        <v>0</v>
      </c>
      <c r="AG18" s="31">
        <v>0</v>
      </c>
      <c r="AH18" s="15">
        <f>ROUND((I18+K18)*10%,0)</f>
        <v>4782</v>
      </c>
      <c r="AI18" s="32">
        <f t="shared" si="1"/>
        <v>6694</v>
      </c>
      <c r="AJ18" s="33">
        <v>0</v>
      </c>
      <c r="AK18" s="33">
        <v>0</v>
      </c>
      <c r="AL18" s="30">
        <v>0</v>
      </c>
      <c r="AM18" s="33">
        <v>0</v>
      </c>
      <c r="AN18" s="30">
        <v>0</v>
      </c>
      <c r="AO18" s="17">
        <v>0</v>
      </c>
      <c r="AP18" s="33">
        <v>0</v>
      </c>
      <c r="AQ18" s="31">
        <v>0</v>
      </c>
      <c r="AR18" s="31">
        <v>0</v>
      </c>
      <c r="AS18" s="35" t="s">
        <v>53</v>
      </c>
      <c r="AT18" s="33">
        <v>0</v>
      </c>
      <c r="AU18" s="36">
        <v>0</v>
      </c>
      <c r="AV18" s="33">
        <v>0</v>
      </c>
      <c r="AW18" s="30">
        <v>0</v>
      </c>
      <c r="AX18" s="33">
        <v>0</v>
      </c>
      <c r="AY18" s="30">
        <v>0</v>
      </c>
      <c r="AZ18" s="31">
        <v>60</v>
      </c>
      <c r="BA18" s="37">
        <v>0</v>
      </c>
      <c r="BB18" s="33">
        <v>0</v>
      </c>
      <c r="BC18" s="33">
        <v>370</v>
      </c>
      <c r="BD18" s="33">
        <v>0</v>
      </c>
      <c r="BE18" s="33">
        <v>0</v>
      </c>
      <c r="BF18" s="33">
        <v>0</v>
      </c>
      <c r="BG18" s="31">
        <v>0</v>
      </c>
      <c r="BH18" s="29">
        <f t="shared" si="2"/>
        <v>11906</v>
      </c>
      <c r="BI18" s="29">
        <f t="shared" si="3"/>
        <v>42603</v>
      </c>
      <c r="BJ18" s="44"/>
    </row>
    <row r="19" spans="1:62" ht="15">
      <c r="A19" s="5">
        <v>16</v>
      </c>
      <c r="B19" s="53">
        <v>33800</v>
      </c>
      <c r="C19" s="38" t="s">
        <v>87</v>
      </c>
      <c r="D19" s="39" t="s">
        <v>88</v>
      </c>
      <c r="E19" s="40">
        <v>5</v>
      </c>
      <c r="F19" s="27">
        <v>1</v>
      </c>
      <c r="G19" s="27">
        <v>1</v>
      </c>
      <c r="H19" s="10">
        <v>31</v>
      </c>
      <c r="I19" s="41">
        <v>41600</v>
      </c>
      <c r="J19" s="26">
        <v>0</v>
      </c>
      <c r="K19" s="5">
        <f t="shared" si="4"/>
        <v>12896</v>
      </c>
      <c r="L19" s="26">
        <v>1800</v>
      </c>
      <c r="M19" s="5">
        <f t="shared" si="5"/>
        <v>558</v>
      </c>
      <c r="N19" s="28">
        <v>0</v>
      </c>
      <c r="O19" s="5">
        <v>0</v>
      </c>
      <c r="P19" s="26">
        <v>0</v>
      </c>
      <c r="Q19" s="26">
        <v>0</v>
      </c>
      <c r="R19" s="26">
        <v>0</v>
      </c>
      <c r="S19" s="26">
        <v>0</v>
      </c>
      <c r="T19" s="26">
        <v>0</v>
      </c>
      <c r="U19" s="26">
        <v>0</v>
      </c>
      <c r="V19" s="26">
        <v>0</v>
      </c>
      <c r="W19" s="26">
        <v>0</v>
      </c>
      <c r="X19" s="26">
        <v>0</v>
      </c>
      <c r="Y19" s="26">
        <v>0</v>
      </c>
      <c r="Z19" s="26">
        <v>0</v>
      </c>
      <c r="AA19" s="26">
        <v>0</v>
      </c>
      <c r="AB19" s="26">
        <v>0</v>
      </c>
      <c r="AC19" s="29">
        <f t="shared" si="0"/>
        <v>56854</v>
      </c>
      <c r="AD19" s="42">
        <v>0</v>
      </c>
      <c r="AE19" s="30">
        <v>0</v>
      </c>
      <c r="AF19" s="31">
        <v>0</v>
      </c>
      <c r="AG19" s="31">
        <v>0</v>
      </c>
      <c r="AH19" s="15">
        <v>0</v>
      </c>
      <c r="AI19" s="32">
        <f t="shared" si="1"/>
        <v>0</v>
      </c>
      <c r="AJ19" s="33">
        <v>0</v>
      </c>
      <c r="AK19" s="33">
        <v>0</v>
      </c>
      <c r="AL19" s="30">
        <v>0</v>
      </c>
      <c r="AM19" s="33">
        <v>0</v>
      </c>
      <c r="AN19" s="30">
        <v>0</v>
      </c>
      <c r="AO19" s="17">
        <v>0</v>
      </c>
      <c r="AP19" s="33">
        <v>0</v>
      </c>
      <c r="AQ19" s="31">
        <v>13000</v>
      </c>
      <c r="AR19" s="31">
        <v>0</v>
      </c>
      <c r="AS19" s="35" t="s">
        <v>53</v>
      </c>
      <c r="AT19" s="33">
        <v>0</v>
      </c>
      <c r="AU19" s="36">
        <v>0</v>
      </c>
      <c r="AV19" s="33">
        <v>0</v>
      </c>
      <c r="AW19" s="30">
        <v>0</v>
      </c>
      <c r="AX19" s="33">
        <v>0</v>
      </c>
      <c r="AY19" s="30">
        <v>0</v>
      </c>
      <c r="AZ19" s="31">
        <v>30</v>
      </c>
      <c r="BA19" s="37">
        <v>0</v>
      </c>
      <c r="BB19" s="33">
        <v>0</v>
      </c>
      <c r="BC19" s="33">
        <v>0</v>
      </c>
      <c r="BD19" s="33">
        <v>0</v>
      </c>
      <c r="BE19" s="33">
        <v>0</v>
      </c>
      <c r="BF19" s="33">
        <v>0</v>
      </c>
      <c r="BG19" s="31">
        <v>0</v>
      </c>
      <c r="BH19" s="29">
        <f t="shared" si="2"/>
        <v>13030</v>
      </c>
      <c r="BI19" s="29">
        <f t="shared" si="3"/>
        <v>43824</v>
      </c>
      <c r="BJ19" s="44"/>
    </row>
    <row r="20" spans="1:62" ht="15">
      <c r="A20" s="5">
        <v>17</v>
      </c>
      <c r="B20" s="53">
        <v>34663</v>
      </c>
      <c r="C20" s="38" t="s">
        <v>57</v>
      </c>
      <c r="D20" s="38" t="s">
        <v>62</v>
      </c>
      <c r="E20" s="40">
        <v>5</v>
      </c>
      <c r="F20" s="27">
        <v>1</v>
      </c>
      <c r="G20" s="27">
        <v>1</v>
      </c>
      <c r="H20" s="10">
        <v>31</v>
      </c>
      <c r="I20" s="41">
        <v>44100</v>
      </c>
      <c r="J20" s="26">
        <v>0</v>
      </c>
      <c r="K20" s="5">
        <f t="shared" si="4"/>
        <v>13671</v>
      </c>
      <c r="L20" s="26">
        <v>1800</v>
      </c>
      <c r="M20" s="5">
        <f t="shared" si="5"/>
        <v>558</v>
      </c>
      <c r="N20" s="11">
        <f>ROUND(I20*9%,0)</f>
        <v>3969</v>
      </c>
      <c r="O20" s="26">
        <v>0</v>
      </c>
      <c r="P20" s="26">
        <v>0</v>
      </c>
      <c r="Q20" s="26">
        <v>700</v>
      </c>
      <c r="R20" s="26">
        <v>0</v>
      </c>
      <c r="S20" s="26">
        <v>0</v>
      </c>
      <c r="T20" s="26">
        <v>0</v>
      </c>
      <c r="U20" s="26">
        <v>0</v>
      </c>
      <c r="V20" s="26">
        <v>0</v>
      </c>
      <c r="W20" s="26">
        <v>0</v>
      </c>
      <c r="X20" s="26">
        <v>0</v>
      </c>
      <c r="Y20" s="26">
        <v>0</v>
      </c>
      <c r="Z20" s="26">
        <v>0</v>
      </c>
      <c r="AA20" s="26">
        <v>0</v>
      </c>
      <c r="AB20" s="26">
        <v>0</v>
      </c>
      <c r="AC20" s="29">
        <f t="shared" si="0"/>
        <v>64798</v>
      </c>
      <c r="AD20" s="42">
        <v>0</v>
      </c>
      <c r="AE20" s="30">
        <v>0</v>
      </c>
      <c r="AF20" s="31">
        <v>0</v>
      </c>
      <c r="AG20" s="31">
        <v>0</v>
      </c>
      <c r="AH20" s="32">
        <f>O20</f>
        <v>0</v>
      </c>
      <c r="AI20" s="32">
        <f t="shared" si="1"/>
        <v>0</v>
      </c>
      <c r="AJ20" s="33">
        <v>0</v>
      </c>
      <c r="AK20" s="33">
        <v>0</v>
      </c>
      <c r="AL20" s="30">
        <v>0</v>
      </c>
      <c r="AM20" s="33">
        <v>0</v>
      </c>
      <c r="AN20" s="30">
        <v>0</v>
      </c>
      <c r="AO20" s="17">
        <v>0</v>
      </c>
      <c r="AP20" s="33">
        <v>0</v>
      </c>
      <c r="AQ20" s="31">
        <v>40000</v>
      </c>
      <c r="AR20" s="31">
        <v>0</v>
      </c>
      <c r="AS20" s="35" t="s">
        <v>53</v>
      </c>
      <c r="AT20" s="33">
        <v>0</v>
      </c>
      <c r="AU20" s="36">
        <v>0</v>
      </c>
      <c r="AV20" s="33">
        <v>0</v>
      </c>
      <c r="AW20" s="30">
        <v>0</v>
      </c>
      <c r="AX20" s="33">
        <v>0</v>
      </c>
      <c r="AY20" s="30">
        <v>0</v>
      </c>
      <c r="AZ20" s="31">
        <v>30</v>
      </c>
      <c r="BA20" s="37">
        <v>0</v>
      </c>
      <c r="BB20" s="33">
        <v>0</v>
      </c>
      <c r="BC20" s="33">
        <v>0</v>
      </c>
      <c r="BD20" s="33">
        <v>0</v>
      </c>
      <c r="BE20" s="33">
        <v>0</v>
      </c>
      <c r="BF20" s="33">
        <v>0</v>
      </c>
      <c r="BG20" s="31">
        <v>0</v>
      </c>
      <c r="BH20" s="29">
        <f t="shared" si="2"/>
        <v>40030</v>
      </c>
      <c r="BI20" s="29">
        <f t="shared" si="3"/>
        <v>24768</v>
      </c>
      <c r="BJ20" s="44"/>
    </row>
    <row r="21" spans="1:62" ht="15">
      <c r="A21" s="5">
        <v>18</v>
      </c>
      <c r="B21" s="53">
        <v>35029</v>
      </c>
      <c r="C21" s="38" t="s">
        <v>58</v>
      </c>
      <c r="D21" s="38" t="s">
        <v>63</v>
      </c>
      <c r="E21" s="40">
        <v>3</v>
      </c>
      <c r="F21" s="27">
        <v>1</v>
      </c>
      <c r="G21" s="27">
        <v>1</v>
      </c>
      <c r="H21" s="10">
        <v>31</v>
      </c>
      <c r="I21" s="41">
        <v>36100</v>
      </c>
      <c r="J21" s="26">
        <v>0</v>
      </c>
      <c r="K21" s="5">
        <f t="shared" si="4"/>
        <v>11191</v>
      </c>
      <c r="L21" s="26">
        <v>1800</v>
      </c>
      <c r="M21" s="5">
        <f t="shared" si="5"/>
        <v>558</v>
      </c>
      <c r="N21" s="11">
        <f>ROUND(I21*9%,0)</f>
        <v>3249</v>
      </c>
      <c r="O21" s="26">
        <v>0</v>
      </c>
      <c r="P21" s="26">
        <v>0</v>
      </c>
      <c r="Q21" s="26">
        <v>0</v>
      </c>
      <c r="R21" s="26">
        <v>0</v>
      </c>
      <c r="S21" s="26">
        <v>0</v>
      </c>
      <c r="T21" s="26">
        <v>0</v>
      </c>
      <c r="U21" s="26">
        <v>0</v>
      </c>
      <c r="V21" s="26">
        <v>0</v>
      </c>
      <c r="W21" s="26">
        <v>0</v>
      </c>
      <c r="X21" s="26">
        <v>0</v>
      </c>
      <c r="Y21" s="26">
        <v>0</v>
      </c>
      <c r="Z21" s="26">
        <v>0</v>
      </c>
      <c r="AA21" s="26">
        <v>0</v>
      </c>
      <c r="AB21" s="26">
        <v>0</v>
      </c>
      <c r="AC21" s="29">
        <f t="shared" si="0"/>
        <v>52898</v>
      </c>
      <c r="AD21" s="42">
        <v>0</v>
      </c>
      <c r="AE21" s="30">
        <v>0</v>
      </c>
      <c r="AF21" s="31">
        <v>0</v>
      </c>
      <c r="AG21" s="31">
        <v>0</v>
      </c>
      <c r="AH21" s="32">
        <f>O21</f>
        <v>0</v>
      </c>
      <c r="AI21" s="32">
        <f t="shared" si="1"/>
        <v>0</v>
      </c>
      <c r="AJ21" s="33">
        <v>0</v>
      </c>
      <c r="AK21" s="33">
        <v>0</v>
      </c>
      <c r="AL21" s="30">
        <v>0</v>
      </c>
      <c r="AM21" s="33">
        <v>0</v>
      </c>
      <c r="AN21" s="30">
        <v>0</v>
      </c>
      <c r="AO21" s="17">
        <v>0</v>
      </c>
      <c r="AP21" s="33">
        <v>0</v>
      </c>
      <c r="AQ21" s="31">
        <v>15000</v>
      </c>
      <c r="AR21" s="31">
        <v>0</v>
      </c>
      <c r="AS21" s="35" t="s">
        <v>53</v>
      </c>
      <c r="AT21" s="33">
        <v>0</v>
      </c>
      <c r="AU21" s="36">
        <v>0</v>
      </c>
      <c r="AV21" s="33">
        <v>0</v>
      </c>
      <c r="AW21" s="30">
        <v>0</v>
      </c>
      <c r="AX21" s="33">
        <v>0</v>
      </c>
      <c r="AY21" s="30">
        <v>0</v>
      </c>
      <c r="AZ21" s="31">
        <v>30</v>
      </c>
      <c r="BA21" s="37">
        <v>0</v>
      </c>
      <c r="BB21" s="33">
        <v>0</v>
      </c>
      <c r="BC21" s="33">
        <v>0</v>
      </c>
      <c r="BD21" s="33">
        <v>0</v>
      </c>
      <c r="BE21" s="33">
        <v>0</v>
      </c>
      <c r="BF21" s="33">
        <v>0</v>
      </c>
      <c r="BG21" s="31">
        <v>0</v>
      </c>
      <c r="BH21" s="29">
        <f t="shared" si="2"/>
        <v>15030</v>
      </c>
      <c r="BI21" s="29">
        <f t="shared" si="3"/>
        <v>37868</v>
      </c>
      <c r="BJ21" s="44"/>
    </row>
    <row r="22" spans="1:62" ht="15">
      <c r="A22" s="110">
        <v>19</v>
      </c>
      <c r="B22" s="22">
        <v>34661</v>
      </c>
      <c r="C22" s="34" t="s">
        <v>77</v>
      </c>
      <c r="D22" s="38" t="s">
        <v>63</v>
      </c>
      <c r="E22" s="40">
        <v>2</v>
      </c>
      <c r="F22" s="27">
        <v>1</v>
      </c>
      <c r="G22" s="27">
        <v>1</v>
      </c>
      <c r="H22" s="10">
        <v>31</v>
      </c>
      <c r="I22" s="41">
        <v>35000</v>
      </c>
      <c r="J22" s="26">
        <v>0</v>
      </c>
      <c r="K22" s="5">
        <f t="shared" si="4"/>
        <v>10850</v>
      </c>
      <c r="L22" s="26">
        <v>1800</v>
      </c>
      <c r="M22" s="5">
        <f t="shared" si="5"/>
        <v>558</v>
      </c>
      <c r="N22" s="11">
        <f>ROUND(I22*9%,0)</f>
        <v>3150</v>
      </c>
      <c r="O22" s="26">
        <v>0</v>
      </c>
      <c r="P22" s="26">
        <v>0</v>
      </c>
      <c r="Q22" s="26">
        <v>0</v>
      </c>
      <c r="R22" s="26">
        <v>0</v>
      </c>
      <c r="S22" s="26">
        <v>0</v>
      </c>
      <c r="T22" s="26">
        <v>0</v>
      </c>
      <c r="U22" s="26">
        <v>0</v>
      </c>
      <c r="V22" s="26">
        <v>0</v>
      </c>
      <c r="W22" s="26">
        <v>0</v>
      </c>
      <c r="X22" s="26">
        <v>0</v>
      </c>
      <c r="Y22" s="26">
        <v>0</v>
      </c>
      <c r="Z22" s="26">
        <v>0</v>
      </c>
      <c r="AA22" s="26">
        <v>0</v>
      </c>
      <c r="AB22" s="26">
        <v>0</v>
      </c>
      <c r="AC22" s="29">
        <f>SUM(I22:AB22)</f>
        <v>51358</v>
      </c>
      <c r="AD22" s="42">
        <v>0</v>
      </c>
      <c r="AE22" s="30">
        <v>0</v>
      </c>
      <c r="AF22" s="31">
        <v>0</v>
      </c>
      <c r="AG22" s="31">
        <v>0</v>
      </c>
      <c r="AH22" s="32">
        <f>O22</f>
        <v>0</v>
      </c>
      <c r="AI22" s="32">
        <f>O22</f>
        <v>0</v>
      </c>
      <c r="AJ22" s="33">
        <v>0</v>
      </c>
      <c r="AK22" s="33">
        <v>0</v>
      </c>
      <c r="AL22" s="30">
        <v>0</v>
      </c>
      <c r="AM22" s="33">
        <v>0</v>
      </c>
      <c r="AN22" s="30">
        <v>0</v>
      </c>
      <c r="AO22" s="17">
        <v>0</v>
      </c>
      <c r="AP22" s="33">
        <v>0</v>
      </c>
      <c r="AQ22" s="31">
        <v>15000</v>
      </c>
      <c r="AR22" s="31">
        <v>0</v>
      </c>
      <c r="AS22" s="35" t="s">
        <v>53</v>
      </c>
      <c r="AT22" s="33">
        <v>0</v>
      </c>
      <c r="AU22" s="36">
        <v>0</v>
      </c>
      <c r="AV22" s="33">
        <v>0</v>
      </c>
      <c r="AW22" s="30">
        <v>0</v>
      </c>
      <c r="AX22" s="33">
        <v>0</v>
      </c>
      <c r="AY22" s="30">
        <v>0</v>
      </c>
      <c r="AZ22" s="31">
        <v>30</v>
      </c>
      <c r="BA22" s="37">
        <v>0</v>
      </c>
      <c r="BB22" s="33">
        <v>0</v>
      </c>
      <c r="BC22" s="33">
        <v>0</v>
      </c>
      <c r="BD22" s="33">
        <v>0</v>
      </c>
      <c r="BE22" s="33">
        <v>0</v>
      </c>
      <c r="BF22" s="33">
        <v>0</v>
      </c>
      <c r="BG22" s="31">
        <v>0</v>
      </c>
      <c r="BH22" s="29">
        <f t="shared" si="2"/>
        <v>15030</v>
      </c>
      <c r="BI22" s="29">
        <f t="shared" si="3"/>
        <v>36328</v>
      </c>
      <c r="BJ22" s="25"/>
    </row>
    <row r="23" spans="1:62" ht="15">
      <c r="A23" s="46"/>
      <c r="B23" s="47"/>
      <c r="C23" s="46"/>
      <c r="D23" s="46"/>
      <c r="E23" s="46"/>
      <c r="F23" s="46"/>
      <c r="G23" s="46"/>
      <c r="H23" s="46"/>
      <c r="I23" s="29">
        <f aca="true" t="shared" si="6" ref="I23:AN23">SUM(I4:I22)</f>
        <v>1086200</v>
      </c>
      <c r="J23" s="29">
        <f t="shared" si="6"/>
        <v>0</v>
      </c>
      <c r="K23" s="29">
        <f t="shared" si="6"/>
        <v>336722</v>
      </c>
      <c r="L23" s="29">
        <f t="shared" si="6"/>
        <v>34200</v>
      </c>
      <c r="M23" s="29">
        <f t="shared" si="6"/>
        <v>10602</v>
      </c>
      <c r="N23" s="29">
        <f t="shared" si="6"/>
        <v>49617</v>
      </c>
      <c r="O23" s="29">
        <f t="shared" si="6"/>
        <v>86089</v>
      </c>
      <c r="P23" s="29">
        <f t="shared" si="6"/>
        <v>0</v>
      </c>
      <c r="Q23" s="29">
        <f t="shared" si="6"/>
        <v>700</v>
      </c>
      <c r="R23" s="29">
        <f t="shared" si="6"/>
        <v>0</v>
      </c>
      <c r="S23" s="29">
        <f t="shared" si="6"/>
        <v>0</v>
      </c>
      <c r="T23" s="29">
        <f t="shared" si="6"/>
        <v>0</v>
      </c>
      <c r="U23" s="29">
        <f t="shared" si="6"/>
        <v>0</v>
      </c>
      <c r="V23" s="29">
        <f t="shared" si="6"/>
        <v>0</v>
      </c>
      <c r="W23" s="29">
        <f t="shared" si="6"/>
        <v>0</v>
      </c>
      <c r="X23" s="29">
        <f t="shared" si="6"/>
        <v>0</v>
      </c>
      <c r="Y23" s="29">
        <f t="shared" si="6"/>
        <v>0</v>
      </c>
      <c r="Z23" s="29">
        <f t="shared" si="6"/>
        <v>0</v>
      </c>
      <c r="AA23" s="29">
        <f t="shared" si="6"/>
        <v>0</v>
      </c>
      <c r="AB23" s="29">
        <f t="shared" si="6"/>
        <v>0</v>
      </c>
      <c r="AC23" s="29">
        <f t="shared" si="6"/>
        <v>1604130</v>
      </c>
      <c r="AD23" s="29">
        <f t="shared" si="6"/>
        <v>205000</v>
      </c>
      <c r="AE23" s="29">
        <f t="shared" si="6"/>
        <v>0</v>
      </c>
      <c r="AF23" s="29">
        <f t="shared" si="6"/>
        <v>0</v>
      </c>
      <c r="AG23" s="29">
        <f t="shared" si="6"/>
        <v>0</v>
      </c>
      <c r="AH23" s="29">
        <f t="shared" si="6"/>
        <v>61493</v>
      </c>
      <c r="AI23" s="29">
        <f t="shared" si="6"/>
        <v>86089</v>
      </c>
      <c r="AJ23" s="29">
        <f t="shared" si="6"/>
        <v>0</v>
      </c>
      <c r="AK23" s="29">
        <f t="shared" si="6"/>
        <v>0</v>
      </c>
      <c r="AL23" s="29">
        <f t="shared" si="6"/>
        <v>0</v>
      </c>
      <c r="AM23" s="29">
        <f t="shared" si="6"/>
        <v>0</v>
      </c>
      <c r="AN23" s="29">
        <f t="shared" si="6"/>
        <v>0</v>
      </c>
      <c r="AO23" s="29">
        <f aca="true" t="shared" si="7" ref="AO23:BI23">SUM(AO4:AO22)</f>
        <v>0</v>
      </c>
      <c r="AP23" s="29">
        <f t="shared" si="7"/>
        <v>0</v>
      </c>
      <c r="AQ23" s="29">
        <f t="shared" si="7"/>
        <v>218000</v>
      </c>
      <c r="AR23" s="29">
        <f t="shared" si="7"/>
        <v>0</v>
      </c>
      <c r="AS23" s="29">
        <f t="shared" si="7"/>
        <v>0</v>
      </c>
      <c r="AT23" s="29">
        <f t="shared" si="7"/>
        <v>0</v>
      </c>
      <c r="AU23" s="29">
        <f t="shared" si="7"/>
        <v>0</v>
      </c>
      <c r="AV23" s="29">
        <f t="shared" si="7"/>
        <v>0</v>
      </c>
      <c r="AW23" s="29">
        <f t="shared" si="7"/>
        <v>0</v>
      </c>
      <c r="AX23" s="29">
        <f t="shared" si="7"/>
        <v>0</v>
      </c>
      <c r="AY23" s="29">
        <f t="shared" si="7"/>
        <v>0</v>
      </c>
      <c r="AZ23" s="29">
        <f t="shared" si="7"/>
        <v>1080</v>
      </c>
      <c r="BA23" s="29">
        <f t="shared" si="7"/>
        <v>0</v>
      </c>
      <c r="BB23" s="29">
        <f t="shared" si="7"/>
        <v>0</v>
      </c>
      <c r="BC23" s="29">
        <f t="shared" si="7"/>
        <v>5120</v>
      </c>
      <c r="BD23" s="29">
        <f t="shared" si="7"/>
        <v>0</v>
      </c>
      <c r="BE23" s="29">
        <f t="shared" si="7"/>
        <v>0</v>
      </c>
      <c r="BF23" s="29">
        <f t="shared" si="7"/>
        <v>0</v>
      </c>
      <c r="BG23" s="29">
        <f t="shared" si="7"/>
        <v>0</v>
      </c>
      <c r="BH23" s="29">
        <f t="shared" si="7"/>
        <v>576782</v>
      </c>
      <c r="BI23" s="29">
        <f t="shared" si="7"/>
        <v>1027348</v>
      </c>
      <c r="BJ23" s="46"/>
    </row>
    <row r="24" spans="1:62" ht="15">
      <c r="A24" s="48"/>
      <c r="B24" s="49"/>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50"/>
      <c r="AD24" s="48"/>
      <c r="AE24" s="48"/>
      <c r="AF24" s="48"/>
      <c r="AG24" s="48"/>
      <c r="AH24" s="48"/>
      <c r="AI24" s="48"/>
      <c r="AJ24" s="48"/>
      <c r="AK24" s="48"/>
      <c r="AL24" s="48"/>
      <c r="AM24" s="48"/>
      <c r="AN24" s="48"/>
      <c r="AO24" s="48" t="s">
        <v>78</v>
      </c>
      <c r="AP24" s="48"/>
      <c r="AQ24" s="48"/>
      <c r="AR24" s="48"/>
      <c r="AS24" s="48"/>
      <c r="AT24" s="48"/>
      <c r="AU24" s="48"/>
      <c r="AV24" s="48"/>
      <c r="AW24" s="48"/>
      <c r="AX24" s="48"/>
      <c r="AY24" s="48"/>
      <c r="AZ24" s="48"/>
      <c r="BA24" s="48"/>
      <c r="BB24" s="48"/>
      <c r="BC24" s="48"/>
      <c r="BD24" s="48"/>
      <c r="BE24" s="48"/>
      <c r="BF24" s="48"/>
      <c r="BG24" s="48"/>
      <c r="BH24" s="50"/>
      <c r="BI24" s="50"/>
      <c r="BJ24" s="48"/>
    </row>
    <row r="25" spans="1:62" ht="15">
      <c r="A25" s="48"/>
      <c r="B25" s="49"/>
      <c r="C25" s="56" t="s">
        <v>91</v>
      </c>
      <c r="D25" s="56"/>
      <c r="E25" s="56"/>
      <c r="F25" s="56"/>
      <c r="G25" s="56"/>
      <c r="H25" s="56"/>
      <c r="I25" s="56">
        <f aca="true" t="shared" si="8" ref="I25:AC25">SUM(I4:I18)</f>
        <v>929400</v>
      </c>
      <c r="J25" s="56">
        <f t="shared" si="8"/>
        <v>0</v>
      </c>
      <c r="K25" s="56">
        <f t="shared" si="8"/>
        <v>288114</v>
      </c>
      <c r="L25" s="56">
        <f t="shared" si="8"/>
        <v>27000</v>
      </c>
      <c r="M25" s="56">
        <f t="shared" si="8"/>
        <v>8370</v>
      </c>
      <c r="N25" s="56">
        <f t="shared" si="8"/>
        <v>39249</v>
      </c>
      <c r="O25" s="56">
        <f t="shared" si="8"/>
        <v>86089</v>
      </c>
      <c r="P25" s="56">
        <f t="shared" si="8"/>
        <v>0</v>
      </c>
      <c r="Q25" s="56">
        <f t="shared" si="8"/>
        <v>0</v>
      </c>
      <c r="R25" s="56">
        <f t="shared" si="8"/>
        <v>0</v>
      </c>
      <c r="S25" s="56">
        <f t="shared" si="8"/>
        <v>0</v>
      </c>
      <c r="T25" s="56">
        <f t="shared" si="8"/>
        <v>0</v>
      </c>
      <c r="U25" s="56">
        <f t="shared" si="8"/>
        <v>0</v>
      </c>
      <c r="V25" s="56">
        <f t="shared" si="8"/>
        <v>0</v>
      </c>
      <c r="W25" s="56">
        <f t="shared" si="8"/>
        <v>0</v>
      </c>
      <c r="X25" s="56">
        <f t="shared" si="8"/>
        <v>0</v>
      </c>
      <c r="Y25" s="56">
        <f t="shared" si="8"/>
        <v>0</v>
      </c>
      <c r="Z25" s="56">
        <f t="shared" si="8"/>
        <v>0</v>
      </c>
      <c r="AA25" s="56">
        <f t="shared" si="8"/>
        <v>0</v>
      </c>
      <c r="AB25" s="56">
        <f t="shared" si="8"/>
        <v>0</v>
      </c>
      <c r="AC25" s="56">
        <f t="shared" si="8"/>
        <v>1378222</v>
      </c>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50"/>
      <c r="BI25" s="50"/>
      <c r="BJ25" s="48"/>
    </row>
    <row r="26" spans="1:62" ht="15">
      <c r="A26" s="1"/>
      <c r="B26" s="2"/>
      <c r="C26" s="56" t="s">
        <v>92</v>
      </c>
      <c r="D26" s="56"/>
      <c r="E26" s="56"/>
      <c r="F26" s="56"/>
      <c r="G26" s="56"/>
      <c r="H26" s="56"/>
      <c r="I26" s="56">
        <f>SUM(I19:I22)</f>
        <v>156800</v>
      </c>
      <c r="J26" s="56">
        <f aca="true" t="shared" si="9" ref="J26:AC26">SUM(J19:J22)</f>
        <v>0</v>
      </c>
      <c r="K26" s="56">
        <f t="shared" si="9"/>
        <v>48608</v>
      </c>
      <c r="L26" s="56">
        <f t="shared" si="9"/>
        <v>7200</v>
      </c>
      <c r="M26" s="56">
        <f t="shared" si="9"/>
        <v>2232</v>
      </c>
      <c r="N26" s="56">
        <f t="shared" si="9"/>
        <v>10368</v>
      </c>
      <c r="O26" s="56">
        <f t="shared" si="9"/>
        <v>0</v>
      </c>
      <c r="P26" s="56">
        <f t="shared" si="9"/>
        <v>0</v>
      </c>
      <c r="Q26" s="56">
        <f t="shared" si="9"/>
        <v>700</v>
      </c>
      <c r="R26" s="56">
        <f t="shared" si="9"/>
        <v>0</v>
      </c>
      <c r="S26" s="56">
        <f t="shared" si="9"/>
        <v>0</v>
      </c>
      <c r="T26" s="56">
        <f t="shared" si="9"/>
        <v>0</v>
      </c>
      <c r="U26" s="56">
        <f t="shared" si="9"/>
        <v>0</v>
      </c>
      <c r="V26" s="56">
        <f t="shared" si="9"/>
        <v>0</v>
      </c>
      <c r="W26" s="56">
        <f t="shared" si="9"/>
        <v>0</v>
      </c>
      <c r="X26" s="56">
        <f t="shared" si="9"/>
        <v>0</v>
      </c>
      <c r="Y26" s="56">
        <f t="shared" si="9"/>
        <v>0</v>
      </c>
      <c r="Z26" s="56">
        <f t="shared" si="9"/>
        <v>0</v>
      </c>
      <c r="AA26" s="56">
        <f t="shared" si="9"/>
        <v>0</v>
      </c>
      <c r="AB26" s="56">
        <f t="shared" si="9"/>
        <v>0</v>
      </c>
      <c r="AC26" s="56">
        <f t="shared" si="9"/>
        <v>225908</v>
      </c>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4"/>
      <c r="BI26" s="4"/>
      <c r="BJ26" s="3"/>
    </row>
    <row r="27" spans="1:62" ht="15">
      <c r="A27" s="1"/>
      <c r="B27" s="2"/>
      <c r="C27" s="56" t="s">
        <v>93</v>
      </c>
      <c r="D27" s="56"/>
      <c r="E27" s="56"/>
      <c r="F27" s="56"/>
      <c r="G27" s="56"/>
      <c r="H27" s="56"/>
      <c r="I27" s="56">
        <f>SUM(I25:I26)</f>
        <v>1086200</v>
      </c>
      <c r="J27" s="56">
        <f aca="true" t="shared" si="10" ref="J27:AC27">SUM(J25:J26)</f>
        <v>0</v>
      </c>
      <c r="K27" s="56">
        <f t="shared" si="10"/>
        <v>336722</v>
      </c>
      <c r="L27" s="56">
        <f t="shared" si="10"/>
        <v>34200</v>
      </c>
      <c r="M27" s="56">
        <f t="shared" si="10"/>
        <v>10602</v>
      </c>
      <c r="N27" s="56">
        <f t="shared" si="10"/>
        <v>49617</v>
      </c>
      <c r="O27" s="56">
        <f t="shared" si="10"/>
        <v>86089</v>
      </c>
      <c r="P27" s="56">
        <f t="shared" si="10"/>
        <v>0</v>
      </c>
      <c r="Q27" s="56">
        <f t="shared" si="10"/>
        <v>700</v>
      </c>
      <c r="R27" s="56">
        <f t="shared" si="10"/>
        <v>0</v>
      </c>
      <c r="S27" s="56">
        <f t="shared" si="10"/>
        <v>0</v>
      </c>
      <c r="T27" s="56">
        <f t="shared" si="10"/>
        <v>0</v>
      </c>
      <c r="U27" s="56">
        <f t="shared" si="10"/>
        <v>0</v>
      </c>
      <c r="V27" s="56">
        <f t="shared" si="10"/>
        <v>0</v>
      </c>
      <c r="W27" s="56">
        <f t="shared" si="10"/>
        <v>0</v>
      </c>
      <c r="X27" s="56">
        <f t="shared" si="10"/>
        <v>0</v>
      </c>
      <c r="Y27" s="56">
        <f t="shared" si="10"/>
        <v>0</v>
      </c>
      <c r="Z27" s="56">
        <f t="shared" si="10"/>
        <v>0</v>
      </c>
      <c r="AA27" s="56">
        <f t="shared" si="10"/>
        <v>0</v>
      </c>
      <c r="AB27" s="56">
        <f t="shared" si="10"/>
        <v>0</v>
      </c>
      <c r="AC27" s="56">
        <f t="shared" si="10"/>
        <v>1604130</v>
      </c>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4"/>
      <c r="BI27" s="4"/>
      <c r="BJ27" s="3"/>
    </row>
    <row r="28" spans="1:62" ht="15">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4"/>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4"/>
      <c r="BI28" s="4"/>
      <c r="BJ28" s="3"/>
    </row>
    <row r="29" spans="1:62" ht="15">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4"/>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4"/>
      <c r="BI29" s="4"/>
      <c r="BJ29" s="3"/>
    </row>
    <row r="30" spans="1:62" ht="15">
      <c r="A30" s="1"/>
      <c r="B30" s="2" t="s">
        <v>94</v>
      </c>
      <c r="C30" s="1"/>
      <c r="D30" s="1"/>
      <c r="E30" s="1"/>
      <c r="F30" s="1"/>
      <c r="G30" s="1"/>
      <c r="H30" s="1"/>
      <c r="I30" s="1"/>
      <c r="J30" s="1"/>
      <c r="K30" s="1"/>
      <c r="L30" s="1"/>
      <c r="M30" s="1"/>
      <c r="N30" s="1"/>
      <c r="O30" s="1"/>
      <c r="P30" s="1"/>
      <c r="Q30" s="1"/>
      <c r="R30" s="1"/>
      <c r="S30" s="1"/>
      <c r="T30" s="1"/>
      <c r="U30" s="1"/>
      <c r="V30" s="1"/>
      <c r="W30" s="1"/>
      <c r="X30" s="1"/>
      <c r="Y30" s="1"/>
      <c r="Z30" s="1"/>
      <c r="AA30" s="1"/>
      <c r="AB30" s="1"/>
      <c r="AC30" s="4"/>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4"/>
      <c r="BI30" s="4"/>
      <c r="BJ30" s="3"/>
    </row>
    <row r="31" spans="1:62" ht="15">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4"/>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4"/>
      <c r="BI31" s="4"/>
      <c r="BJ31" s="3"/>
    </row>
    <row r="32" spans="1:62" ht="15">
      <c r="A32" s="1"/>
      <c r="B32" s="2" t="s">
        <v>95</v>
      </c>
      <c r="C32" s="1"/>
      <c r="D32" s="1"/>
      <c r="E32" s="1"/>
      <c r="F32" s="1"/>
      <c r="G32" s="1"/>
      <c r="H32" s="1"/>
      <c r="I32" s="1"/>
      <c r="J32" s="1"/>
      <c r="K32" s="1"/>
      <c r="L32" s="1"/>
      <c r="M32" s="1"/>
      <c r="N32" s="1"/>
      <c r="O32" s="1"/>
      <c r="P32" s="1"/>
      <c r="Q32" s="1"/>
      <c r="R32" s="1"/>
      <c r="S32" s="1"/>
      <c r="T32" s="1"/>
      <c r="U32" s="1"/>
      <c r="V32" s="1"/>
      <c r="W32" s="1"/>
      <c r="X32" s="1"/>
      <c r="Y32" s="1"/>
      <c r="Z32" s="1"/>
      <c r="AA32" s="1"/>
      <c r="AB32" s="1"/>
      <c r="AC32" s="4"/>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4"/>
      <c r="BI32" s="4"/>
      <c r="BJ32" s="3"/>
    </row>
    <row r="33" spans="1:62" ht="15">
      <c r="A33" s="1"/>
      <c r="B33" s="2"/>
      <c r="C33" s="1"/>
      <c r="D33" s="1"/>
      <c r="E33" s="1"/>
      <c r="F33" s="1"/>
      <c r="G33" s="1"/>
      <c r="H33" s="1"/>
      <c r="I33" s="1"/>
      <c r="J33" s="1"/>
      <c r="K33" s="1"/>
      <c r="L33" s="1"/>
      <c r="M33" s="1"/>
      <c r="N33" s="1"/>
      <c r="O33" s="1"/>
      <c r="P33" s="1"/>
      <c r="Q33" s="1"/>
      <c r="R33" s="1"/>
      <c r="S33" s="1"/>
      <c r="T33" s="1"/>
      <c r="U33" s="1"/>
      <c r="V33" s="1"/>
      <c r="W33" s="1"/>
      <c r="X33" s="1"/>
      <c r="Y33" s="1"/>
      <c r="Z33" s="1"/>
      <c r="AA33" s="1"/>
      <c r="AB33" s="1"/>
      <c r="AC33" s="4"/>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4"/>
      <c r="BI33" s="4"/>
      <c r="BJ33" s="3"/>
    </row>
  </sheetData>
  <sheetProtection/>
  <mergeCells count="3">
    <mergeCell ref="A1:AC1"/>
    <mergeCell ref="AD1:BJ1"/>
    <mergeCell ref="AD2:BJ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Z32"/>
  <sheetViews>
    <sheetView zoomScalePageLayoutView="0" workbookViewId="0" topLeftCell="A1">
      <selection activeCell="A10" sqref="A10:Q10"/>
    </sheetView>
  </sheetViews>
  <sheetFormatPr defaultColWidth="9.140625" defaultRowHeight="15"/>
  <cols>
    <col min="1" max="1" width="3.28125" style="0" customWidth="1"/>
    <col min="2" max="2" width="7.8515625" style="0" customWidth="1"/>
    <col min="3" max="3" width="26.8515625" style="0" customWidth="1"/>
    <col min="4" max="4" width="10.28125" style="0" customWidth="1"/>
    <col min="5" max="5" width="4.7109375" style="0" customWidth="1"/>
    <col min="6" max="6" width="4.57421875" style="0" customWidth="1"/>
    <col min="7" max="8" width="4.7109375" style="0" customWidth="1"/>
    <col min="10" max="10" width="4.7109375" style="0" customWidth="1"/>
    <col min="12" max="12" width="7.7109375" style="0" customWidth="1"/>
    <col min="13" max="13" width="6.421875" style="0" customWidth="1"/>
    <col min="14" max="14" width="6.28125" style="0" customWidth="1"/>
    <col min="15" max="15" width="7.57421875" style="0" customWidth="1"/>
    <col min="16" max="16" width="5.28125" style="0" customWidth="1"/>
    <col min="18" max="18" width="6.7109375" style="0" customWidth="1"/>
    <col min="19" max="19" width="6.8515625" style="0" customWidth="1"/>
    <col min="20" max="20" width="7.421875" style="0" customWidth="1"/>
    <col min="21" max="21" width="7.57421875" style="0" customWidth="1"/>
    <col min="22" max="22" width="5.57421875" style="0" customWidth="1"/>
    <col min="23" max="23" width="5.421875" style="0" customWidth="1"/>
    <col min="24" max="24" width="7.7109375" style="0" customWidth="1"/>
    <col min="26" max="26" width="7.00390625" style="0" customWidth="1"/>
  </cols>
  <sheetData>
    <row r="1" spans="1:26" ht="20.25">
      <c r="A1" s="111" t="s">
        <v>64</v>
      </c>
      <c r="B1" s="111"/>
      <c r="C1" s="111"/>
      <c r="D1" s="111"/>
      <c r="E1" s="111"/>
      <c r="F1" s="111"/>
      <c r="G1" s="111"/>
      <c r="H1" s="111"/>
      <c r="I1" s="111"/>
      <c r="J1" s="111"/>
      <c r="K1" s="111"/>
      <c r="L1" s="111"/>
      <c r="M1" s="111"/>
      <c r="N1" s="111"/>
      <c r="O1" s="111"/>
      <c r="P1" s="111"/>
      <c r="Q1" s="111"/>
      <c r="R1" s="111"/>
      <c r="S1" s="111"/>
      <c r="T1" s="111"/>
      <c r="U1" s="111"/>
      <c r="V1" s="111"/>
      <c r="W1" s="111"/>
      <c r="X1" s="111"/>
      <c r="Y1" s="111"/>
      <c r="Z1" s="111"/>
    </row>
    <row r="2" spans="2:26" ht="15.75">
      <c r="B2" s="94"/>
      <c r="C2" s="94"/>
      <c r="D2" s="94"/>
      <c r="E2" s="94" t="s">
        <v>98</v>
      </c>
      <c r="F2" s="94"/>
      <c r="G2" s="94"/>
      <c r="H2" s="94"/>
      <c r="I2" s="94"/>
      <c r="J2" s="95" t="str">
        <f>UBI!O2</f>
        <v>January.2022</v>
      </c>
      <c r="K2" s="94"/>
      <c r="L2" s="94"/>
      <c r="M2" s="94"/>
      <c r="N2" s="94"/>
      <c r="O2" s="94"/>
      <c r="P2" s="94"/>
      <c r="Q2" s="94"/>
      <c r="R2" s="112"/>
      <c r="S2" s="112"/>
      <c r="T2" s="112"/>
      <c r="U2" s="112"/>
      <c r="V2" s="112"/>
      <c r="W2" s="112"/>
      <c r="X2" s="112"/>
      <c r="Y2" s="112"/>
      <c r="Z2" s="112"/>
    </row>
    <row r="3" spans="1:26" ht="119.25" customHeight="1">
      <c r="A3" s="58" t="s">
        <v>0</v>
      </c>
      <c r="B3" s="58" t="s">
        <v>1</v>
      </c>
      <c r="C3" s="58" t="s">
        <v>2</v>
      </c>
      <c r="D3" s="58" t="s">
        <v>3</v>
      </c>
      <c r="E3" s="58" t="s">
        <v>4</v>
      </c>
      <c r="F3" s="58" t="s">
        <v>5</v>
      </c>
      <c r="G3" s="58" t="s">
        <v>6</v>
      </c>
      <c r="H3" s="58" t="s">
        <v>7</v>
      </c>
      <c r="I3" s="58" t="s">
        <v>8</v>
      </c>
      <c r="J3" s="58" t="s">
        <v>9</v>
      </c>
      <c r="K3" s="58" t="s">
        <v>89</v>
      </c>
      <c r="L3" s="58" t="s">
        <v>10</v>
      </c>
      <c r="M3" s="58" t="s">
        <v>96</v>
      </c>
      <c r="N3" s="58" t="s">
        <v>11</v>
      </c>
      <c r="O3" s="58" t="s">
        <v>13</v>
      </c>
      <c r="P3" s="58" t="s">
        <v>15</v>
      </c>
      <c r="Q3" s="58" t="s">
        <v>26</v>
      </c>
      <c r="R3" s="58" t="s">
        <v>27</v>
      </c>
      <c r="S3" s="59" t="s">
        <v>31</v>
      </c>
      <c r="T3" s="59" t="s">
        <v>13</v>
      </c>
      <c r="U3" s="58" t="s">
        <v>37</v>
      </c>
      <c r="V3" s="58" t="s">
        <v>44</v>
      </c>
      <c r="W3" s="58" t="s">
        <v>46</v>
      </c>
      <c r="X3" s="58" t="s">
        <v>51</v>
      </c>
      <c r="Y3" s="58" t="s">
        <v>52</v>
      </c>
      <c r="Z3" s="58" t="s">
        <v>90</v>
      </c>
    </row>
    <row r="4" spans="1:26" ht="15">
      <c r="A4" s="5">
        <v>1</v>
      </c>
      <c r="B4" s="52">
        <v>35187</v>
      </c>
      <c r="C4" s="6" t="s">
        <v>65</v>
      </c>
      <c r="D4" s="7" t="s">
        <v>66</v>
      </c>
      <c r="E4" s="8">
        <v>12</v>
      </c>
      <c r="F4" s="9">
        <v>1</v>
      </c>
      <c r="G4" s="9">
        <v>1</v>
      </c>
      <c r="H4" s="13">
        <f>UBI!H4</f>
        <v>31</v>
      </c>
      <c r="I4" s="13">
        <f>UBI!I4</f>
        <v>86100</v>
      </c>
      <c r="J4" s="13">
        <v>0</v>
      </c>
      <c r="K4" s="13">
        <f>UBI!K4</f>
        <v>26691</v>
      </c>
      <c r="L4" s="13">
        <f>UBI!L4</f>
        <v>3600</v>
      </c>
      <c r="M4" s="13">
        <f>UBI!M4</f>
        <v>1116</v>
      </c>
      <c r="N4" s="90">
        <v>0</v>
      </c>
      <c r="O4" s="13">
        <v>0</v>
      </c>
      <c r="P4" s="13">
        <v>0</v>
      </c>
      <c r="Q4" s="61">
        <f aca="true" t="shared" si="0" ref="Q4:Q22">SUM(I4:P4)</f>
        <v>117507</v>
      </c>
      <c r="R4" s="13">
        <f>UBI!AD4</f>
        <v>32000</v>
      </c>
      <c r="S4" s="16">
        <f>O4</f>
        <v>0</v>
      </c>
      <c r="T4" s="16">
        <f>O4</f>
        <v>0</v>
      </c>
      <c r="U4" s="13">
        <f>UBI!AQ4</f>
        <v>20000</v>
      </c>
      <c r="V4" s="13">
        <f>UBI!AZ4</f>
        <v>120</v>
      </c>
      <c r="W4" s="13">
        <f>UBI!BC4</f>
        <v>1400</v>
      </c>
      <c r="X4" s="61">
        <f aca="true" t="shared" si="1" ref="X4:X22">SUM(R4:W4)</f>
        <v>53520</v>
      </c>
      <c r="Y4" s="61">
        <f aca="true" t="shared" si="2" ref="Y4:Y22">Q4-X4</f>
        <v>63987</v>
      </c>
      <c r="Z4" s="63"/>
    </row>
    <row r="5" spans="1:26" ht="15">
      <c r="A5" s="5">
        <v>2</v>
      </c>
      <c r="B5" s="22">
        <v>7477</v>
      </c>
      <c r="C5" s="34" t="s">
        <v>67</v>
      </c>
      <c r="D5" s="34" t="s">
        <v>71</v>
      </c>
      <c r="E5" s="22">
        <v>8</v>
      </c>
      <c r="F5" s="9">
        <v>1</v>
      </c>
      <c r="G5" s="9">
        <v>1</v>
      </c>
      <c r="H5" s="13">
        <f>UBI!H5</f>
        <v>31</v>
      </c>
      <c r="I5" s="13">
        <f>UBI!I5</f>
        <v>72100</v>
      </c>
      <c r="J5" s="13">
        <v>0</v>
      </c>
      <c r="K5" s="13">
        <f>UBI!K5</f>
        <v>22351</v>
      </c>
      <c r="L5" s="13">
        <f>UBI!L5</f>
        <v>1800</v>
      </c>
      <c r="M5" s="13">
        <f>UBI!M5</f>
        <v>558</v>
      </c>
      <c r="N5" s="13">
        <f>UBI!N5</f>
        <v>6489</v>
      </c>
      <c r="O5" s="13">
        <f>UBI!O5</f>
        <v>13223</v>
      </c>
      <c r="P5" s="13">
        <v>0</v>
      </c>
      <c r="Q5" s="61">
        <f t="shared" si="0"/>
        <v>116521</v>
      </c>
      <c r="R5" s="13">
        <f>UBI!AD5</f>
        <v>15000</v>
      </c>
      <c r="S5" s="13">
        <f>UBI!AH5</f>
        <v>9445</v>
      </c>
      <c r="T5" s="13">
        <f>UBI!AI5</f>
        <v>13223</v>
      </c>
      <c r="U5" s="13">
        <f>UBI!AQ5</f>
        <v>0</v>
      </c>
      <c r="V5" s="13">
        <f>UBI!AZ5</f>
        <v>60</v>
      </c>
      <c r="W5" s="13">
        <f>UBI!BC5</f>
        <v>0</v>
      </c>
      <c r="X5" s="61">
        <f t="shared" si="1"/>
        <v>37728</v>
      </c>
      <c r="Y5" s="61">
        <f t="shared" si="2"/>
        <v>78793</v>
      </c>
      <c r="Z5" s="64"/>
    </row>
    <row r="6" spans="1:26" ht="15">
      <c r="A6" s="5">
        <v>3</v>
      </c>
      <c r="B6" s="22">
        <v>45102</v>
      </c>
      <c r="C6" s="34" t="s">
        <v>68</v>
      </c>
      <c r="D6" s="34" t="s">
        <v>72</v>
      </c>
      <c r="E6" s="22">
        <v>8</v>
      </c>
      <c r="F6" s="9">
        <v>1</v>
      </c>
      <c r="G6" s="9">
        <v>1</v>
      </c>
      <c r="H6" s="13">
        <f>UBI!H6</f>
        <v>31</v>
      </c>
      <c r="I6" s="13">
        <f>UBI!I6</f>
        <v>70000</v>
      </c>
      <c r="J6" s="13">
        <v>0</v>
      </c>
      <c r="K6" s="13">
        <f>UBI!K6</f>
        <v>21700</v>
      </c>
      <c r="L6" s="13">
        <f>UBI!L6</f>
        <v>1800</v>
      </c>
      <c r="M6" s="13">
        <f>UBI!M6</f>
        <v>558</v>
      </c>
      <c r="N6" s="13">
        <f>UBI!N6</f>
        <v>6300</v>
      </c>
      <c r="O6" s="13">
        <f>UBI!O6</f>
        <v>12838</v>
      </c>
      <c r="P6" s="13">
        <v>0</v>
      </c>
      <c r="Q6" s="61">
        <f t="shared" si="0"/>
        <v>113196</v>
      </c>
      <c r="R6" s="13">
        <f>UBI!AD6</f>
        <v>20000</v>
      </c>
      <c r="S6" s="13">
        <f>UBI!AH6</f>
        <v>9170</v>
      </c>
      <c r="T6" s="13">
        <f>UBI!AI6</f>
        <v>12838</v>
      </c>
      <c r="U6" s="13">
        <f>UBI!AQ6</f>
        <v>0</v>
      </c>
      <c r="V6" s="13">
        <f>UBI!AZ6</f>
        <v>60</v>
      </c>
      <c r="W6" s="13">
        <f>UBI!BC6</f>
        <v>0</v>
      </c>
      <c r="X6" s="61">
        <f t="shared" si="1"/>
        <v>42068</v>
      </c>
      <c r="Y6" s="61">
        <f t="shared" si="2"/>
        <v>71128</v>
      </c>
      <c r="Z6" s="64"/>
    </row>
    <row r="7" spans="1:26" ht="15">
      <c r="A7" s="26">
        <v>4</v>
      </c>
      <c r="B7" s="22">
        <v>33679</v>
      </c>
      <c r="C7" s="34" t="s">
        <v>69</v>
      </c>
      <c r="D7" s="34" t="s">
        <v>73</v>
      </c>
      <c r="E7" s="22">
        <v>8</v>
      </c>
      <c r="F7" s="27">
        <v>1</v>
      </c>
      <c r="G7" s="27">
        <v>1</v>
      </c>
      <c r="H7" s="13">
        <f>UBI!H7</f>
        <v>31</v>
      </c>
      <c r="I7" s="13">
        <f>UBI!I7</f>
        <v>74300</v>
      </c>
      <c r="J7" s="31">
        <v>0</v>
      </c>
      <c r="K7" s="13">
        <f>UBI!K7</f>
        <v>23033</v>
      </c>
      <c r="L7" s="13">
        <f>UBI!L7</f>
        <v>1800</v>
      </c>
      <c r="M7" s="13">
        <f>UBI!M7</f>
        <v>558</v>
      </c>
      <c r="N7" s="91">
        <v>0</v>
      </c>
      <c r="O7" s="31">
        <v>0</v>
      </c>
      <c r="P7" s="31">
        <v>0</v>
      </c>
      <c r="Q7" s="62">
        <f t="shared" si="0"/>
        <v>99691</v>
      </c>
      <c r="R7" s="13">
        <f>UBI!AD7</f>
        <v>20000</v>
      </c>
      <c r="S7" s="13">
        <f>UBI!AH7</f>
        <v>0</v>
      </c>
      <c r="T7" s="13">
        <f>UBI!AI7</f>
        <v>0</v>
      </c>
      <c r="U7" s="13">
        <f>UBI!AQ7</f>
        <v>10000</v>
      </c>
      <c r="V7" s="13">
        <f>UBI!AZ7</f>
        <v>60</v>
      </c>
      <c r="W7" s="13">
        <f>UBI!BC7</f>
        <v>560</v>
      </c>
      <c r="X7" s="62">
        <f t="shared" si="1"/>
        <v>30620</v>
      </c>
      <c r="Y7" s="62">
        <f t="shared" si="2"/>
        <v>69071</v>
      </c>
      <c r="Z7" s="64"/>
    </row>
    <row r="8" spans="1:26" ht="15">
      <c r="A8" s="5">
        <v>5</v>
      </c>
      <c r="B8" s="22">
        <v>7976</v>
      </c>
      <c r="C8" s="34" t="s">
        <v>70</v>
      </c>
      <c r="D8" s="34" t="s">
        <v>74</v>
      </c>
      <c r="E8" s="22">
        <v>10</v>
      </c>
      <c r="F8" s="27">
        <v>1</v>
      </c>
      <c r="G8" s="27">
        <v>1</v>
      </c>
      <c r="H8" s="13">
        <f>UBI!H8</f>
        <v>31</v>
      </c>
      <c r="I8" s="13">
        <f>UBI!I8</f>
        <v>73200</v>
      </c>
      <c r="J8" s="31">
        <v>0</v>
      </c>
      <c r="K8" s="13">
        <f>UBI!K8</f>
        <v>22692</v>
      </c>
      <c r="L8" s="13">
        <f>UBI!L8</f>
        <v>3600</v>
      </c>
      <c r="M8" s="13">
        <f>UBI!M8</f>
        <v>1116</v>
      </c>
      <c r="N8" s="13">
        <f>UBI!N8</f>
        <v>6588</v>
      </c>
      <c r="O8" s="13">
        <f>UBI!O8</f>
        <v>13425</v>
      </c>
      <c r="P8" s="31">
        <v>0</v>
      </c>
      <c r="Q8" s="62">
        <f t="shared" si="0"/>
        <v>120621</v>
      </c>
      <c r="R8" s="13">
        <f>UBI!AD8</f>
        <v>20000</v>
      </c>
      <c r="S8" s="13">
        <f>UBI!AH8</f>
        <v>9589</v>
      </c>
      <c r="T8" s="13">
        <f>UBI!AI8</f>
        <v>13425</v>
      </c>
      <c r="U8" s="13">
        <f>UBI!AQ8</f>
        <v>0</v>
      </c>
      <c r="V8" s="13">
        <f>UBI!AZ8</f>
        <v>60</v>
      </c>
      <c r="W8" s="13">
        <f>UBI!BC8</f>
        <v>0</v>
      </c>
      <c r="X8" s="62">
        <f t="shared" si="1"/>
        <v>43074</v>
      </c>
      <c r="Y8" s="62">
        <f t="shared" si="2"/>
        <v>77547</v>
      </c>
      <c r="Z8" s="64"/>
    </row>
    <row r="9" spans="1:26" ht="15">
      <c r="A9" s="5">
        <v>6</v>
      </c>
      <c r="B9" s="27">
        <v>69164</v>
      </c>
      <c r="C9" s="38" t="s">
        <v>83</v>
      </c>
      <c r="D9" s="39" t="s">
        <v>86</v>
      </c>
      <c r="E9" s="40">
        <v>8</v>
      </c>
      <c r="F9" s="27">
        <v>1</v>
      </c>
      <c r="G9" s="27">
        <v>1</v>
      </c>
      <c r="H9" s="13">
        <f>UBI!H9</f>
        <v>31</v>
      </c>
      <c r="I9" s="13">
        <f>UBI!I9</f>
        <v>52000</v>
      </c>
      <c r="J9" s="31">
        <v>0</v>
      </c>
      <c r="K9" s="13">
        <f>UBI!K9</f>
        <v>16120</v>
      </c>
      <c r="L9" s="13">
        <f>UBI!L9</f>
        <v>1800</v>
      </c>
      <c r="M9" s="13">
        <f>UBI!M9</f>
        <v>558</v>
      </c>
      <c r="N9" s="90">
        <v>0</v>
      </c>
      <c r="O9" s="13">
        <f>UBI!O9</f>
        <v>9537</v>
      </c>
      <c r="P9" s="31">
        <v>0</v>
      </c>
      <c r="Q9" s="62">
        <f t="shared" si="0"/>
        <v>80015</v>
      </c>
      <c r="R9" s="13">
        <f>UBI!AD9</f>
        <v>7000</v>
      </c>
      <c r="S9" s="13">
        <f>UBI!AH9</f>
        <v>6812</v>
      </c>
      <c r="T9" s="13">
        <f>UBI!AI9</f>
        <v>9537</v>
      </c>
      <c r="U9" s="13">
        <f>UBI!AQ9</f>
        <v>0</v>
      </c>
      <c r="V9" s="13">
        <f>UBI!AZ9</f>
        <v>60</v>
      </c>
      <c r="W9" s="13">
        <f>UBI!BC9</f>
        <v>560</v>
      </c>
      <c r="X9" s="62">
        <f t="shared" si="1"/>
        <v>23969</v>
      </c>
      <c r="Y9" s="62">
        <f t="shared" si="2"/>
        <v>56046</v>
      </c>
      <c r="Z9" s="65"/>
    </row>
    <row r="10" spans="1:26" ht="15">
      <c r="A10" s="5">
        <v>7</v>
      </c>
      <c r="B10" s="27">
        <v>100019</v>
      </c>
      <c r="C10" s="38" t="s">
        <v>100</v>
      </c>
      <c r="D10" s="39" t="s">
        <v>101</v>
      </c>
      <c r="E10" s="40">
        <v>8</v>
      </c>
      <c r="F10" s="27">
        <v>1</v>
      </c>
      <c r="G10" s="27">
        <v>1</v>
      </c>
      <c r="H10" s="13">
        <f>UBI!H10</f>
        <v>31</v>
      </c>
      <c r="I10" s="13">
        <f>UBI!I10</f>
        <v>78800</v>
      </c>
      <c r="J10" s="31">
        <v>0</v>
      </c>
      <c r="K10" s="13">
        <f>UBI!K10</f>
        <v>24428</v>
      </c>
      <c r="L10" s="13">
        <f>UBI!L10</f>
        <v>1800</v>
      </c>
      <c r="M10" s="13">
        <f>UBI!M10</f>
        <v>558</v>
      </c>
      <c r="N10" s="90">
        <v>0</v>
      </c>
      <c r="O10" s="13">
        <f>UBI!O10</f>
        <v>0</v>
      </c>
      <c r="P10" s="31">
        <v>0</v>
      </c>
      <c r="Q10" s="62">
        <f t="shared" si="0"/>
        <v>105586</v>
      </c>
      <c r="R10" s="13">
        <f>UBI!AD10</f>
        <v>15000</v>
      </c>
      <c r="S10" s="13">
        <f>UBI!AH10</f>
        <v>0</v>
      </c>
      <c r="T10" s="13">
        <f>UBI!AI10</f>
        <v>0</v>
      </c>
      <c r="U10" s="13">
        <f>UBI!AQ10</f>
        <v>30000</v>
      </c>
      <c r="V10" s="13">
        <f>UBI!AZ10</f>
        <v>60</v>
      </c>
      <c r="W10" s="13">
        <f>UBI!BC10</f>
        <v>560</v>
      </c>
      <c r="X10" s="62">
        <f t="shared" si="1"/>
        <v>45620</v>
      </c>
      <c r="Y10" s="62">
        <f t="shared" si="2"/>
        <v>59966</v>
      </c>
      <c r="Z10" s="65"/>
    </row>
    <row r="11" spans="1:26" ht="15">
      <c r="A11" s="5">
        <v>8</v>
      </c>
      <c r="B11" s="53">
        <v>34685</v>
      </c>
      <c r="C11" s="38" t="s">
        <v>54</v>
      </c>
      <c r="D11" s="39" t="s">
        <v>79</v>
      </c>
      <c r="E11" s="40">
        <v>8</v>
      </c>
      <c r="F11" s="27">
        <v>1</v>
      </c>
      <c r="G11" s="27">
        <v>1</v>
      </c>
      <c r="H11" s="13">
        <f>UBI!H11</f>
        <v>31</v>
      </c>
      <c r="I11" s="13">
        <f>UBI!I11</f>
        <v>74300</v>
      </c>
      <c r="J11" s="31">
        <v>0</v>
      </c>
      <c r="K11" s="13">
        <f>UBI!K11</f>
        <v>23033</v>
      </c>
      <c r="L11" s="13">
        <f>UBI!L11</f>
        <v>1800</v>
      </c>
      <c r="M11" s="13">
        <f>UBI!M11</f>
        <v>558</v>
      </c>
      <c r="N11" s="13">
        <f>UBI!N11</f>
        <v>6687</v>
      </c>
      <c r="O11" s="31">
        <v>0</v>
      </c>
      <c r="P11" s="31">
        <v>0</v>
      </c>
      <c r="Q11" s="62">
        <f t="shared" si="0"/>
        <v>106378</v>
      </c>
      <c r="R11" s="13">
        <f>UBI!AD11</f>
        <v>25000</v>
      </c>
      <c r="S11" s="13">
        <f>UBI!AH11</f>
        <v>0</v>
      </c>
      <c r="T11" s="13">
        <f>UBI!AI11</f>
        <v>0</v>
      </c>
      <c r="U11" s="13">
        <f>UBI!AQ11</f>
        <v>30000</v>
      </c>
      <c r="V11" s="13">
        <f>UBI!AZ11</f>
        <v>60</v>
      </c>
      <c r="W11" s="13">
        <f>UBI!BC11</f>
        <v>0</v>
      </c>
      <c r="X11" s="62">
        <f t="shared" si="1"/>
        <v>55060</v>
      </c>
      <c r="Y11" s="62">
        <f t="shared" si="2"/>
        <v>51318</v>
      </c>
      <c r="Z11" s="65"/>
    </row>
    <row r="12" spans="1:26" ht="15">
      <c r="A12" s="26">
        <v>9</v>
      </c>
      <c r="B12" s="54">
        <v>34393</v>
      </c>
      <c r="C12" s="60" t="s">
        <v>55</v>
      </c>
      <c r="D12" s="39" t="s">
        <v>59</v>
      </c>
      <c r="E12" s="40">
        <v>8</v>
      </c>
      <c r="F12" s="27">
        <v>1</v>
      </c>
      <c r="G12" s="27">
        <v>1</v>
      </c>
      <c r="H12" s="13">
        <f>UBI!H12</f>
        <v>31</v>
      </c>
      <c r="I12" s="13">
        <f>UBI!I12</f>
        <v>76500</v>
      </c>
      <c r="J12" s="31">
        <v>0</v>
      </c>
      <c r="K12" s="13">
        <f>UBI!K12</f>
        <v>23715</v>
      </c>
      <c r="L12" s="13">
        <f>UBI!L12</f>
        <v>1800</v>
      </c>
      <c r="M12" s="13">
        <f>UBI!M12</f>
        <v>558</v>
      </c>
      <c r="N12" s="13">
        <f>UBI!N12</f>
        <v>6885</v>
      </c>
      <c r="O12" s="31">
        <v>0</v>
      </c>
      <c r="P12" s="31">
        <v>0</v>
      </c>
      <c r="Q12" s="62">
        <f t="shared" si="0"/>
        <v>109458</v>
      </c>
      <c r="R12" s="13">
        <f>UBI!AD12</f>
        <v>30000</v>
      </c>
      <c r="S12" s="13">
        <f>UBI!AH12</f>
        <v>0</v>
      </c>
      <c r="T12" s="13">
        <f>UBI!AI12</f>
        <v>0</v>
      </c>
      <c r="U12" s="13">
        <f>UBI!AQ12</f>
        <v>30000</v>
      </c>
      <c r="V12" s="13">
        <f>UBI!AZ12</f>
        <v>60</v>
      </c>
      <c r="W12" s="13">
        <f>UBI!BC12</f>
        <v>0</v>
      </c>
      <c r="X12" s="62">
        <f t="shared" si="1"/>
        <v>60060</v>
      </c>
      <c r="Y12" s="62">
        <f t="shared" si="2"/>
        <v>49398</v>
      </c>
      <c r="Z12" s="65"/>
    </row>
    <row r="13" spans="1:26" ht="15">
      <c r="A13" s="5">
        <v>10</v>
      </c>
      <c r="B13" s="54">
        <v>72228</v>
      </c>
      <c r="C13" s="45" t="s">
        <v>56</v>
      </c>
      <c r="D13" s="39" t="s">
        <v>60</v>
      </c>
      <c r="E13" s="40">
        <v>7</v>
      </c>
      <c r="F13" s="27">
        <v>1</v>
      </c>
      <c r="G13" s="27">
        <v>1</v>
      </c>
      <c r="H13" s="13">
        <f>UBI!H13</f>
        <v>31</v>
      </c>
      <c r="I13" s="13">
        <f>UBI!I13</f>
        <v>50500</v>
      </c>
      <c r="J13" s="31">
        <v>0</v>
      </c>
      <c r="K13" s="13">
        <f>UBI!K13</f>
        <v>15655</v>
      </c>
      <c r="L13" s="13">
        <f>UBI!L13</f>
        <v>1800</v>
      </c>
      <c r="M13" s="13">
        <f>UBI!M13</f>
        <v>558</v>
      </c>
      <c r="N13" s="91">
        <v>0</v>
      </c>
      <c r="O13" s="13">
        <f>UBI!O13</f>
        <v>9262</v>
      </c>
      <c r="P13" s="31">
        <v>0</v>
      </c>
      <c r="Q13" s="62">
        <f t="shared" si="0"/>
        <v>77775</v>
      </c>
      <c r="R13" s="13">
        <f>UBI!AD13</f>
        <v>1000</v>
      </c>
      <c r="S13" s="13">
        <f>UBI!AH13</f>
        <v>6616</v>
      </c>
      <c r="T13" s="13">
        <f>UBI!AI13</f>
        <v>9262</v>
      </c>
      <c r="U13" s="13">
        <f>UBI!AQ13</f>
        <v>0</v>
      </c>
      <c r="V13" s="13">
        <f>UBI!AZ13</f>
        <v>60</v>
      </c>
      <c r="W13" s="13">
        <f>UBI!BC13</f>
        <v>560</v>
      </c>
      <c r="X13" s="62">
        <f t="shared" si="1"/>
        <v>17498</v>
      </c>
      <c r="Y13" s="62">
        <f t="shared" si="2"/>
        <v>60277</v>
      </c>
      <c r="Z13" s="65"/>
    </row>
    <row r="14" spans="1:26" ht="15">
      <c r="A14" s="5">
        <v>11</v>
      </c>
      <c r="B14" s="22">
        <v>35052</v>
      </c>
      <c r="C14" s="43" t="s">
        <v>75</v>
      </c>
      <c r="D14" s="34" t="s">
        <v>76</v>
      </c>
      <c r="E14" s="40">
        <v>7</v>
      </c>
      <c r="F14" s="27">
        <v>1</v>
      </c>
      <c r="G14" s="27">
        <v>1</v>
      </c>
      <c r="H14" s="13">
        <f>UBI!H14</f>
        <v>31</v>
      </c>
      <c r="I14" s="13">
        <f>UBI!I14</f>
        <v>70000</v>
      </c>
      <c r="J14" s="31">
        <v>0</v>
      </c>
      <c r="K14" s="13">
        <f>UBI!K14</f>
        <v>21700</v>
      </c>
      <c r="L14" s="13">
        <f>UBI!L14</f>
        <v>1800</v>
      </c>
      <c r="M14" s="13">
        <f>UBI!M14</f>
        <v>558</v>
      </c>
      <c r="N14" s="13">
        <f>UBI!N14</f>
        <v>6300</v>
      </c>
      <c r="O14" s="31">
        <v>0</v>
      </c>
      <c r="P14" s="31">
        <v>0</v>
      </c>
      <c r="Q14" s="62">
        <f t="shared" si="0"/>
        <v>100358</v>
      </c>
      <c r="R14" s="13">
        <f>UBI!AD14</f>
        <v>20000</v>
      </c>
      <c r="S14" s="13">
        <f>UBI!AH14</f>
        <v>0</v>
      </c>
      <c r="T14" s="13">
        <f>UBI!AI14</f>
        <v>0</v>
      </c>
      <c r="U14" s="13">
        <f>UBI!AQ14</f>
        <v>15000</v>
      </c>
      <c r="V14" s="13">
        <f>UBI!AZ14</f>
        <v>60</v>
      </c>
      <c r="W14" s="13">
        <f>UBI!BC14</f>
        <v>0</v>
      </c>
      <c r="X14" s="62">
        <f t="shared" si="1"/>
        <v>35060</v>
      </c>
      <c r="Y14" s="62">
        <f t="shared" si="2"/>
        <v>65298</v>
      </c>
      <c r="Z14" s="64"/>
    </row>
    <row r="15" spans="1:26" ht="15">
      <c r="A15" s="5">
        <v>12</v>
      </c>
      <c r="B15" s="53">
        <v>78400</v>
      </c>
      <c r="C15" s="38" t="s">
        <v>80</v>
      </c>
      <c r="D15" s="39" t="s">
        <v>61</v>
      </c>
      <c r="E15" s="40">
        <v>6</v>
      </c>
      <c r="F15" s="27">
        <v>11</v>
      </c>
      <c r="G15" s="27">
        <v>4</v>
      </c>
      <c r="H15" s="13">
        <f>UBI!H15</f>
        <v>31</v>
      </c>
      <c r="I15" s="13">
        <f>UBI!I15</f>
        <v>37600</v>
      </c>
      <c r="J15" s="31">
        <v>0</v>
      </c>
      <c r="K15" s="13">
        <f>UBI!K15</f>
        <v>11656</v>
      </c>
      <c r="L15" s="13">
        <f>UBI!L15</f>
        <v>0</v>
      </c>
      <c r="M15" s="13">
        <f>UBI!M15</f>
        <v>0</v>
      </c>
      <c r="N15" s="91">
        <v>0</v>
      </c>
      <c r="O15" s="13">
        <f>UBI!O15</f>
        <v>6896</v>
      </c>
      <c r="P15" s="31">
        <v>0</v>
      </c>
      <c r="Q15" s="62">
        <f t="shared" si="0"/>
        <v>56152</v>
      </c>
      <c r="R15" s="13">
        <f>UBI!AD15</f>
        <v>0</v>
      </c>
      <c r="S15" s="13">
        <f>UBI!AH15</f>
        <v>4926</v>
      </c>
      <c r="T15" s="13">
        <f>UBI!AI15</f>
        <v>6896</v>
      </c>
      <c r="U15" s="13">
        <f>UBI!AQ15</f>
        <v>0</v>
      </c>
      <c r="V15" s="13">
        <f>UBI!AZ15</f>
        <v>60</v>
      </c>
      <c r="W15" s="13">
        <f>UBI!BC15</f>
        <v>370</v>
      </c>
      <c r="X15" s="62">
        <f t="shared" si="1"/>
        <v>12252</v>
      </c>
      <c r="Y15" s="62">
        <f t="shared" si="2"/>
        <v>43900</v>
      </c>
      <c r="Z15" s="44"/>
    </row>
    <row r="16" spans="1:26" ht="15">
      <c r="A16" s="5">
        <v>13</v>
      </c>
      <c r="B16" s="53">
        <v>73228</v>
      </c>
      <c r="C16" s="38" t="s">
        <v>84</v>
      </c>
      <c r="D16" s="39" t="s">
        <v>61</v>
      </c>
      <c r="E16" s="40">
        <v>6</v>
      </c>
      <c r="F16" s="27">
        <v>11</v>
      </c>
      <c r="G16" s="27">
        <v>4</v>
      </c>
      <c r="H16" s="13">
        <f>UBI!H16</f>
        <v>31</v>
      </c>
      <c r="I16" s="13">
        <f>UBI!I16</f>
        <v>39900</v>
      </c>
      <c r="J16" s="31">
        <v>0</v>
      </c>
      <c r="K16" s="13">
        <f>UBI!K16</f>
        <v>12369</v>
      </c>
      <c r="L16" s="13">
        <f>UBI!L16</f>
        <v>1800</v>
      </c>
      <c r="M16" s="13">
        <f>UBI!M16</f>
        <v>558</v>
      </c>
      <c r="N16" s="91">
        <v>0</v>
      </c>
      <c r="O16" s="13">
        <f>UBI!O16</f>
        <v>7318</v>
      </c>
      <c r="P16" s="31">
        <v>0</v>
      </c>
      <c r="Q16" s="62">
        <f t="shared" si="0"/>
        <v>61945</v>
      </c>
      <c r="R16" s="13">
        <f>UBI!AD16</f>
        <v>0</v>
      </c>
      <c r="S16" s="13">
        <f>UBI!AH16</f>
        <v>5227</v>
      </c>
      <c r="T16" s="13">
        <f>UBI!AI16</f>
        <v>7318</v>
      </c>
      <c r="U16" s="13">
        <f>UBI!AQ16</f>
        <v>0</v>
      </c>
      <c r="V16" s="13">
        <f>UBI!AZ16</f>
        <v>60</v>
      </c>
      <c r="W16" s="13">
        <f>UBI!BC16</f>
        <v>370</v>
      </c>
      <c r="X16" s="62">
        <f t="shared" si="1"/>
        <v>12975</v>
      </c>
      <c r="Y16" s="62">
        <f t="shared" si="2"/>
        <v>48970</v>
      </c>
      <c r="Z16" s="44"/>
    </row>
    <row r="17" spans="1:26" ht="15">
      <c r="A17" s="26">
        <v>14</v>
      </c>
      <c r="B17" s="53">
        <v>79071</v>
      </c>
      <c r="C17" s="38" t="s">
        <v>85</v>
      </c>
      <c r="D17" s="39" t="s">
        <v>61</v>
      </c>
      <c r="E17" s="40">
        <v>6</v>
      </c>
      <c r="F17" s="27">
        <v>11</v>
      </c>
      <c r="G17" s="27">
        <v>4</v>
      </c>
      <c r="H17" s="13">
        <f>UBI!H17</f>
        <v>31</v>
      </c>
      <c r="I17" s="13">
        <f>UBI!I17</f>
        <v>37600</v>
      </c>
      <c r="J17" s="31">
        <v>0</v>
      </c>
      <c r="K17" s="13">
        <f>UBI!K17</f>
        <v>11656</v>
      </c>
      <c r="L17" s="13">
        <f>UBI!L17</f>
        <v>1800</v>
      </c>
      <c r="M17" s="13">
        <f>UBI!M17</f>
        <v>558</v>
      </c>
      <c r="N17" s="91">
        <v>0</v>
      </c>
      <c r="O17" s="13">
        <f>UBI!O17</f>
        <v>6896</v>
      </c>
      <c r="P17" s="31">
        <v>0</v>
      </c>
      <c r="Q17" s="62">
        <f t="shared" si="0"/>
        <v>58510</v>
      </c>
      <c r="R17" s="13">
        <f>UBI!AD17</f>
        <v>0</v>
      </c>
      <c r="S17" s="13">
        <f>UBI!AH17</f>
        <v>4926</v>
      </c>
      <c r="T17" s="13">
        <f>UBI!AI17</f>
        <v>6896</v>
      </c>
      <c r="U17" s="13">
        <f>UBI!AQ17</f>
        <v>0</v>
      </c>
      <c r="V17" s="13">
        <f>UBI!AZ17</f>
        <v>60</v>
      </c>
      <c r="W17" s="13">
        <f>UBI!BC17</f>
        <v>370</v>
      </c>
      <c r="X17" s="62">
        <f t="shared" si="1"/>
        <v>12252</v>
      </c>
      <c r="Y17" s="62">
        <f t="shared" si="2"/>
        <v>46258</v>
      </c>
      <c r="Z17" s="44"/>
    </row>
    <row r="18" spans="1:26" ht="15">
      <c r="A18" s="5">
        <v>15</v>
      </c>
      <c r="B18" s="53">
        <v>83828</v>
      </c>
      <c r="C18" s="38" t="s">
        <v>82</v>
      </c>
      <c r="D18" s="39" t="s">
        <v>61</v>
      </c>
      <c r="E18" s="40">
        <v>6</v>
      </c>
      <c r="F18" s="27">
        <v>11</v>
      </c>
      <c r="G18" s="27">
        <v>4</v>
      </c>
      <c r="H18" s="13">
        <f>UBI!H18</f>
        <v>31</v>
      </c>
      <c r="I18" s="13">
        <f>UBI!I18</f>
        <v>36500</v>
      </c>
      <c r="J18" s="31">
        <v>0</v>
      </c>
      <c r="K18" s="13">
        <f>UBI!K18</f>
        <v>11315</v>
      </c>
      <c r="L18" s="13">
        <f>UBI!L18</f>
        <v>0</v>
      </c>
      <c r="M18" s="13">
        <f>UBI!M18</f>
        <v>0</v>
      </c>
      <c r="N18" s="91">
        <v>0</v>
      </c>
      <c r="O18" s="13">
        <f>UBI!O18</f>
        <v>6694</v>
      </c>
      <c r="P18" s="31">
        <v>0</v>
      </c>
      <c r="Q18" s="62">
        <f t="shared" si="0"/>
        <v>54509</v>
      </c>
      <c r="R18" s="13">
        <f>UBI!AD18</f>
        <v>0</v>
      </c>
      <c r="S18" s="13">
        <f>UBI!AH18</f>
        <v>4782</v>
      </c>
      <c r="T18" s="13">
        <f>UBI!AI18</f>
        <v>6694</v>
      </c>
      <c r="U18" s="13">
        <f>UBI!AQ18</f>
        <v>0</v>
      </c>
      <c r="V18" s="13">
        <f>UBI!AZ18</f>
        <v>60</v>
      </c>
      <c r="W18" s="13">
        <f>UBI!BC18</f>
        <v>370</v>
      </c>
      <c r="X18" s="62">
        <f t="shared" si="1"/>
        <v>11906</v>
      </c>
      <c r="Y18" s="62">
        <f t="shared" si="2"/>
        <v>42603</v>
      </c>
      <c r="Z18" s="44"/>
    </row>
    <row r="19" spans="1:26" ht="15">
      <c r="A19" s="5">
        <v>16</v>
      </c>
      <c r="B19" s="53">
        <v>33800</v>
      </c>
      <c r="C19" s="38" t="s">
        <v>87</v>
      </c>
      <c r="D19" s="39" t="s">
        <v>88</v>
      </c>
      <c r="E19" s="40">
        <v>5</v>
      </c>
      <c r="F19" s="27">
        <v>1</v>
      </c>
      <c r="G19" s="27">
        <v>1</v>
      </c>
      <c r="H19" s="13">
        <f>UBI!H19</f>
        <v>31</v>
      </c>
      <c r="I19" s="13">
        <f>UBI!I19</f>
        <v>41600</v>
      </c>
      <c r="J19" s="31">
        <v>0</v>
      </c>
      <c r="K19" s="13">
        <f>UBI!K19</f>
        <v>12896</v>
      </c>
      <c r="L19" s="13">
        <f>UBI!L19</f>
        <v>1800</v>
      </c>
      <c r="M19" s="13">
        <f>UBI!M19</f>
        <v>558</v>
      </c>
      <c r="N19" s="91">
        <v>0</v>
      </c>
      <c r="O19" s="13">
        <v>0</v>
      </c>
      <c r="P19" s="31">
        <v>0</v>
      </c>
      <c r="Q19" s="62">
        <f t="shared" si="0"/>
        <v>56854</v>
      </c>
      <c r="R19" s="13">
        <f>UBI!AD19</f>
        <v>0</v>
      </c>
      <c r="S19" s="13">
        <f>UBI!AH19</f>
        <v>0</v>
      </c>
      <c r="T19" s="13">
        <f>UBI!AI19</f>
        <v>0</v>
      </c>
      <c r="U19" s="13">
        <f>UBI!AQ19</f>
        <v>13000</v>
      </c>
      <c r="V19" s="13">
        <f>UBI!AZ19</f>
        <v>30</v>
      </c>
      <c r="W19" s="13">
        <f>UBI!BC19</f>
        <v>0</v>
      </c>
      <c r="X19" s="62">
        <f t="shared" si="1"/>
        <v>13030</v>
      </c>
      <c r="Y19" s="62">
        <f t="shared" si="2"/>
        <v>43824</v>
      </c>
      <c r="Z19" s="44"/>
    </row>
    <row r="20" spans="1:26" ht="15">
      <c r="A20" s="5">
        <v>17</v>
      </c>
      <c r="B20" s="53">
        <v>34663</v>
      </c>
      <c r="C20" s="38" t="s">
        <v>57</v>
      </c>
      <c r="D20" s="38" t="s">
        <v>62</v>
      </c>
      <c r="E20" s="40">
        <v>5</v>
      </c>
      <c r="F20" s="27">
        <v>1</v>
      </c>
      <c r="G20" s="27">
        <v>1</v>
      </c>
      <c r="H20" s="13">
        <f>UBI!H20</f>
        <v>31</v>
      </c>
      <c r="I20" s="13">
        <f>UBI!I20</f>
        <v>44100</v>
      </c>
      <c r="J20" s="31">
        <v>0</v>
      </c>
      <c r="K20" s="13">
        <f>UBI!K20</f>
        <v>13671</v>
      </c>
      <c r="L20" s="13">
        <f>UBI!L20</f>
        <v>1800</v>
      </c>
      <c r="M20" s="13">
        <f>UBI!M20</f>
        <v>558</v>
      </c>
      <c r="N20" s="13">
        <f>UBI!N20</f>
        <v>3969</v>
      </c>
      <c r="O20" s="31">
        <v>0</v>
      </c>
      <c r="P20" s="13">
        <f>UBI!Q20</f>
        <v>700</v>
      </c>
      <c r="Q20" s="62">
        <f t="shared" si="0"/>
        <v>64798</v>
      </c>
      <c r="R20" s="13">
        <f>UBI!AD20</f>
        <v>0</v>
      </c>
      <c r="S20" s="13">
        <f>UBI!AH20</f>
        <v>0</v>
      </c>
      <c r="T20" s="13">
        <f>UBI!AI20</f>
        <v>0</v>
      </c>
      <c r="U20" s="13">
        <f>UBI!AQ20</f>
        <v>40000</v>
      </c>
      <c r="V20" s="13">
        <f>UBI!AZ20</f>
        <v>30</v>
      </c>
      <c r="W20" s="13">
        <f>UBI!BC20</f>
        <v>0</v>
      </c>
      <c r="X20" s="62">
        <f t="shared" si="1"/>
        <v>40030</v>
      </c>
      <c r="Y20" s="62">
        <f t="shared" si="2"/>
        <v>24768</v>
      </c>
      <c r="Z20" s="44"/>
    </row>
    <row r="21" spans="1:26" ht="15">
      <c r="A21" s="5">
        <v>18</v>
      </c>
      <c r="B21" s="53">
        <v>35029</v>
      </c>
      <c r="C21" s="38" t="s">
        <v>58</v>
      </c>
      <c r="D21" s="38" t="s">
        <v>63</v>
      </c>
      <c r="E21" s="40">
        <v>3</v>
      </c>
      <c r="F21" s="27">
        <v>1</v>
      </c>
      <c r="G21" s="27">
        <v>1</v>
      </c>
      <c r="H21" s="13">
        <f>UBI!H21</f>
        <v>31</v>
      </c>
      <c r="I21" s="13">
        <f>UBI!I21</f>
        <v>36100</v>
      </c>
      <c r="J21" s="31">
        <v>0</v>
      </c>
      <c r="K21" s="13">
        <f>UBI!K21</f>
        <v>11191</v>
      </c>
      <c r="L21" s="13">
        <f>UBI!L21</f>
        <v>1800</v>
      </c>
      <c r="M21" s="13">
        <f>UBI!M21</f>
        <v>558</v>
      </c>
      <c r="N21" s="13">
        <f>UBI!N21</f>
        <v>3249</v>
      </c>
      <c r="O21" s="31">
        <v>0</v>
      </c>
      <c r="P21" s="31">
        <v>0</v>
      </c>
      <c r="Q21" s="62">
        <f t="shared" si="0"/>
        <v>52898</v>
      </c>
      <c r="R21" s="13">
        <f>UBI!AD21</f>
        <v>0</v>
      </c>
      <c r="S21" s="13">
        <f>UBI!AH21</f>
        <v>0</v>
      </c>
      <c r="T21" s="13">
        <f>UBI!AI21</f>
        <v>0</v>
      </c>
      <c r="U21" s="13">
        <f>UBI!AQ21</f>
        <v>15000</v>
      </c>
      <c r="V21" s="13">
        <f>UBI!AZ21</f>
        <v>30</v>
      </c>
      <c r="W21" s="13">
        <f>UBI!BC21</f>
        <v>0</v>
      </c>
      <c r="X21" s="62">
        <f t="shared" si="1"/>
        <v>15030</v>
      </c>
      <c r="Y21" s="62">
        <f t="shared" si="2"/>
        <v>37868</v>
      </c>
      <c r="Z21" s="44"/>
    </row>
    <row r="22" spans="1:26" ht="15">
      <c r="A22" s="110">
        <v>19</v>
      </c>
      <c r="B22" s="22">
        <v>34661</v>
      </c>
      <c r="C22" s="34" t="s">
        <v>77</v>
      </c>
      <c r="D22" s="38" t="s">
        <v>63</v>
      </c>
      <c r="E22" s="40">
        <v>2</v>
      </c>
      <c r="F22" s="27">
        <v>1</v>
      </c>
      <c r="G22" s="27">
        <v>1</v>
      </c>
      <c r="H22" s="13">
        <f>UBI!H22</f>
        <v>31</v>
      </c>
      <c r="I22" s="13">
        <f>UBI!I22</f>
        <v>35000</v>
      </c>
      <c r="J22" s="31">
        <v>0</v>
      </c>
      <c r="K22" s="13">
        <f>UBI!K22</f>
        <v>10850</v>
      </c>
      <c r="L22" s="13">
        <f>UBI!L22</f>
        <v>1800</v>
      </c>
      <c r="M22" s="13">
        <f>UBI!M22</f>
        <v>558</v>
      </c>
      <c r="N22" s="13">
        <f>UBI!N22</f>
        <v>3150</v>
      </c>
      <c r="O22" s="31">
        <v>0</v>
      </c>
      <c r="P22" s="31">
        <v>0</v>
      </c>
      <c r="Q22" s="62">
        <f t="shared" si="0"/>
        <v>51358</v>
      </c>
      <c r="R22" s="13">
        <f>UBI!AD22</f>
        <v>0</v>
      </c>
      <c r="S22" s="13">
        <f>UBI!AH22</f>
        <v>0</v>
      </c>
      <c r="T22" s="13">
        <f>UBI!AI22</f>
        <v>0</v>
      </c>
      <c r="U22" s="13">
        <f>UBI!AQ22</f>
        <v>15000</v>
      </c>
      <c r="V22" s="13">
        <f>UBI!AZ22</f>
        <v>30</v>
      </c>
      <c r="W22" s="13">
        <f>UBI!BC22</f>
        <v>0</v>
      </c>
      <c r="X22" s="62">
        <f t="shared" si="1"/>
        <v>15030</v>
      </c>
      <c r="Y22" s="62">
        <f t="shared" si="2"/>
        <v>36328</v>
      </c>
      <c r="Z22" s="64"/>
    </row>
    <row r="23" spans="1:26" ht="15">
      <c r="A23" s="46"/>
      <c r="B23" s="47"/>
      <c r="C23" s="46"/>
      <c r="D23" s="46"/>
      <c r="E23" s="46"/>
      <c r="F23" s="46"/>
      <c r="G23" s="46"/>
      <c r="H23" s="46"/>
      <c r="I23" s="62">
        <f aca="true" t="shared" si="3" ref="I23:Y23">SUM(I4:I22)</f>
        <v>1086200</v>
      </c>
      <c r="J23" s="62">
        <f t="shared" si="3"/>
        <v>0</v>
      </c>
      <c r="K23" s="62">
        <f t="shared" si="3"/>
        <v>336722</v>
      </c>
      <c r="L23" s="62">
        <f t="shared" si="3"/>
        <v>34200</v>
      </c>
      <c r="M23" s="62">
        <f t="shared" si="3"/>
        <v>10602</v>
      </c>
      <c r="N23" s="62">
        <f t="shared" si="3"/>
        <v>49617</v>
      </c>
      <c r="O23" s="62">
        <f t="shared" si="3"/>
        <v>86089</v>
      </c>
      <c r="P23" s="62">
        <f t="shared" si="3"/>
        <v>700</v>
      </c>
      <c r="Q23" s="62">
        <f t="shared" si="3"/>
        <v>1604130</v>
      </c>
      <c r="R23" s="62">
        <f t="shared" si="3"/>
        <v>205000</v>
      </c>
      <c r="S23" s="62">
        <f t="shared" si="3"/>
        <v>61493</v>
      </c>
      <c r="T23" s="62">
        <f t="shared" si="3"/>
        <v>86089</v>
      </c>
      <c r="U23" s="62">
        <f t="shared" si="3"/>
        <v>218000</v>
      </c>
      <c r="V23" s="62">
        <f t="shared" si="3"/>
        <v>1080</v>
      </c>
      <c r="W23" s="62">
        <f t="shared" si="3"/>
        <v>5120</v>
      </c>
      <c r="X23" s="62">
        <f t="shared" si="3"/>
        <v>576782</v>
      </c>
      <c r="Y23" s="62">
        <f t="shared" si="3"/>
        <v>1027348</v>
      </c>
      <c r="Z23" s="66"/>
    </row>
    <row r="24" spans="1:26" ht="15">
      <c r="A24" s="48"/>
      <c r="B24" s="49"/>
      <c r="C24" s="48"/>
      <c r="D24" s="48"/>
      <c r="E24" s="48"/>
      <c r="F24" s="48"/>
      <c r="G24" s="48"/>
      <c r="H24" s="48"/>
      <c r="I24" s="48"/>
      <c r="J24" s="48"/>
      <c r="K24" s="48"/>
      <c r="L24" s="48"/>
      <c r="M24" s="48"/>
      <c r="N24" s="48"/>
      <c r="O24" s="48"/>
      <c r="P24" s="48"/>
      <c r="Q24" s="50"/>
      <c r="R24" s="48"/>
      <c r="S24" s="48"/>
      <c r="T24" s="48"/>
      <c r="U24" s="48"/>
      <c r="V24" s="48"/>
      <c r="W24" s="48"/>
      <c r="X24" s="50"/>
      <c r="Y24" s="50"/>
      <c r="Z24" s="48"/>
    </row>
    <row r="25" spans="1:26" ht="15">
      <c r="A25" s="48"/>
      <c r="B25" s="49"/>
      <c r="C25" s="56" t="s">
        <v>91</v>
      </c>
      <c r="D25" s="56"/>
      <c r="E25" s="56"/>
      <c r="F25" s="56"/>
      <c r="G25" s="56"/>
      <c r="H25" s="56"/>
      <c r="I25" s="56">
        <f>SUM(I4:I18)</f>
        <v>929400</v>
      </c>
      <c r="J25" s="56">
        <f aca="true" t="shared" si="4" ref="J25:Q25">SUM(J4:J18)</f>
        <v>0</v>
      </c>
      <c r="K25" s="56">
        <f t="shared" si="4"/>
        <v>288114</v>
      </c>
      <c r="L25" s="56">
        <f t="shared" si="4"/>
        <v>27000</v>
      </c>
      <c r="M25" s="56">
        <f t="shared" si="4"/>
        <v>8370</v>
      </c>
      <c r="N25" s="56">
        <f t="shared" si="4"/>
        <v>39249</v>
      </c>
      <c r="O25" s="56">
        <f t="shared" si="4"/>
        <v>86089</v>
      </c>
      <c r="P25" s="56">
        <f t="shared" si="4"/>
        <v>0</v>
      </c>
      <c r="Q25" s="56">
        <f t="shared" si="4"/>
        <v>1378222</v>
      </c>
      <c r="R25" s="48"/>
      <c r="S25" s="48"/>
      <c r="T25" s="48"/>
      <c r="U25" s="48"/>
      <c r="V25" s="48"/>
      <c r="W25" s="48"/>
      <c r="X25" s="50"/>
      <c r="Y25" s="50"/>
      <c r="Z25" s="48"/>
    </row>
    <row r="26" spans="1:26" ht="15">
      <c r="A26" s="1"/>
      <c r="B26" s="2"/>
      <c r="C26" s="57" t="s">
        <v>92</v>
      </c>
      <c r="D26" s="57"/>
      <c r="E26" s="57"/>
      <c r="F26" s="57"/>
      <c r="G26" s="57"/>
      <c r="H26" s="57"/>
      <c r="I26" s="57">
        <f>SUM(I19:I22)</f>
        <v>156800</v>
      </c>
      <c r="J26" s="57">
        <f aca="true" t="shared" si="5" ref="J26:Q26">SUM(J19:J22)</f>
        <v>0</v>
      </c>
      <c r="K26" s="57">
        <f t="shared" si="5"/>
        <v>48608</v>
      </c>
      <c r="L26" s="57">
        <f t="shared" si="5"/>
        <v>7200</v>
      </c>
      <c r="M26" s="57">
        <f t="shared" si="5"/>
        <v>2232</v>
      </c>
      <c r="N26" s="57">
        <f t="shared" si="5"/>
        <v>10368</v>
      </c>
      <c r="O26" s="57">
        <f t="shared" si="5"/>
        <v>0</v>
      </c>
      <c r="P26" s="57">
        <f t="shared" si="5"/>
        <v>700</v>
      </c>
      <c r="Q26" s="57">
        <f t="shared" si="5"/>
        <v>225908</v>
      </c>
      <c r="R26" s="1"/>
      <c r="S26" s="1"/>
      <c r="T26" s="1"/>
      <c r="U26" s="1"/>
      <c r="V26" s="1"/>
      <c r="W26" s="1"/>
      <c r="X26" s="4"/>
      <c r="Y26" s="4"/>
      <c r="Z26" s="3"/>
    </row>
    <row r="27" spans="1:26" ht="15">
      <c r="A27" s="1"/>
      <c r="B27" s="2"/>
      <c r="C27" s="57" t="s">
        <v>93</v>
      </c>
      <c r="D27" s="57"/>
      <c r="E27" s="57"/>
      <c r="F27" s="57"/>
      <c r="G27" s="57"/>
      <c r="H27" s="57"/>
      <c r="I27" s="67">
        <f>SUM(I25:I26)</f>
        <v>1086200</v>
      </c>
      <c r="J27" s="67">
        <f aca="true" t="shared" si="6" ref="J27:Q27">SUM(J25:J26)</f>
        <v>0</v>
      </c>
      <c r="K27" s="67">
        <f t="shared" si="6"/>
        <v>336722</v>
      </c>
      <c r="L27" s="67">
        <f t="shared" si="6"/>
        <v>34200</v>
      </c>
      <c r="M27" s="67">
        <f t="shared" si="6"/>
        <v>10602</v>
      </c>
      <c r="N27" s="67">
        <f t="shared" si="6"/>
        <v>49617</v>
      </c>
      <c r="O27" s="67">
        <f t="shared" si="6"/>
        <v>86089</v>
      </c>
      <c r="P27" s="67">
        <f t="shared" si="6"/>
        <v>700</v>
      </c>
      <c r="Q27" s="67">
        <f t="shared" si="6"/>
        <v>1604130</v>
      </c>
      <c r="R27" s="1"/>
      <c r="S27" s="1"/>
      <c r="T27" s="1"/>
      <c r="U27" s="1"/>
      <c r="V27" s="1"/>
      <c r="W27" s="1"/>
      <c r="X27" s="4"/>
      <c r="Y27" s="4"/>
      <c r="Z27" s="3"/>
    </row>
    <row r="28" spans="1:26" ht="15">
      <c r="A28" s="1"/>
      <c r="B28" s="2"/>
      <c r="C28" s="1"/>
      <c r="D28" s="1"/>
      <c r="E28" s="1"/>
      <c r="F28" s="1"/>
      <c r="G28" s="1"/>
      <c r="H28" s="1"/>
      <c r="I28" s="1"/>
      <c r="J28" s="1"/>
      <c r="K28" s="1"/>
      <c r="L28" s="1"/>
      <c r="M28" s="1"/>
      <c r="N28" s="1"/>
      <c r="O28" s="1"/>
      <c r="P28" s="1"/>
      <c r="Q28" s="4"/>
      <c r="R28" s="1"/>
      <c r="S28" s="1"/>
      <c r="T28" s="1"/>
      <c r="U28" s="1"/>
      <c r="V28" s="1"/>
      <c r="W28" s="1"/>
      <c r="X28" s="4"/>
      <c r="Y28" s="4"/>
      <c r="Z28" s="3"/>
    </row>
    <row r="29" spans="1:26" ht="15">
      <c r="A29" s="1"/>
      <c r="B29" s="2" t="s">
        <v>94</v>
      </c>
      <c r="C29" s="1"/>
      <c r="D29" s="1"/>
      <c r="E29" s="1"/>
      <c r="F29" s="1"/>
      <c r="G29" s="1"/>
      <c r="H29" s="1"/>
      <c r="I29" s="1"/>
      <c r="J29" s="1"/>
      <c r="K29" s="1"/>
      <c r="L29" s="1"/>
      <c r="M29" s="1"/>
      <c r="N29" s="1"/>
      <c r="O29" s="1"/>
      <c r="P29" s="1"/>
      <c r="Q29" s="4"/>
      <c r="R29" s="1"/>
      <c r="S29" s="1"/>
      <c r="T29" s="1"/>
      <c r="U29" s="1"/>
      <c r="V29" s="1"/>
      <c r="W29" s="1"/>
      <c r="X29" s="4"/>
      <c r="Y29" s="4"/>
      <c r="Z29" s="3"/>
    </row>
    <row r="30" spans="1:26" ht="15">
      <c r="A30" s="1"/>
      <c r="C30" s="1"/>
      <c r="D30" s="1"/>
      <c r="E30" s="1"/>
      <c r="F30" s="1"/>
      <c r="G30" s="1"/>
      <c r="H30" s="1"/>
      <c r="I30" s="1"/>
      <c r="J30" s="1"/>
      <c r="K30" s="1"/>
      <c r="L30" s="1"/>
      <c r="M30" s="1"/>
      <c r="N30" s="1"/>
      <c r="O30" s="1"/>
      <c r="P30" s="1"/>
      <c r="Q30" s="4"/>
      <c r="R30" s="1"/>
      <c r="S30" s="1"/>
      <c r="T30" s="1"/>
      <c r="U30" s="1"/>
      <c r="V30" s="1"/>
      <c r="W30" s="1"/>
      <c r="X30" s="4"/>
      <c r="Y30" s="4"/>
      <c r="Z30" s="3"/>
    </row>
    <row r="31" spans="1:26" ht="15">
      <c r="A31" s="1"/>
      <c r="B31" s="2" t="s">
        <v>95</v>
      </c>
      <c r="C31" s="1"/>
      <c r="D31" s="1"/>
      <c r="E31" s="1"/>
      <c r="F31" s="1"/>
      <c r="G31" s="1"/>
      <c r="H31" s="1"/>
      <c r="I31" s="1"/>
      <c r="J31" s="1"/>
      <c r="K31" s="1"/>
      <c r="L31" s="1"/>
      <c r="M31" s="1"/>
      <c r="N31" s="1"/>
      <c r="O31" s="1"/>
      <c r="P31" s="1"/>
      <c r="Q31" s="4"/>
      <c r="R31" s="1"/>
      <c r="S31" s="1"/>
      <c r="T31" s="1"/>
      <c r="U31" s="1"/>
      <c r="V31" s="1"/>
      <c r="W31" s="1"/>
      <c r="X31" s="4"/>
      <c r="Y31" s="4"/>
      <c r="Z31" s="3"/>
    </row>
    <row r="32" spans="1:26" ht="15">
      <c r="A32" s="1"/>
      <c r="C32" s="1"/>
      <c r="D32" s="1"/>
      <c r="E32" s="1"/>
      <c r="F32" s="1"/>
      <c r="G32" s="1"/>
      <c r="H32" s="1"/>
      <c r="I32" s="1"/>
      <c r="J32" s="1"/>
      <c r="K32" s="1"/>
      <c r="L32" s="1"/>
      <c r="M32" s="1"/>
      <c r="N32" s="1"/>
      <c r="O32" s="1"/>
      <c r="P32" s="1"/>
      <c r="Q32" s="4"/>
      <c r="R32" s="1"/>
      <c r="S32" s="1"/>
      <c r="T32" s="1"/>
      <c r="U32" s="1"/>
      <c r="V32" s="1"/>
      <c r="W32" s="1"/>
      <c r="X32" s="4"/>
      <c r="Y32" s="4"/>
      <c r="Z32" s="3"/>
    </row>
  </sheetData>
  <sheetProtection/>
  <mergeCells count="3">
    <mergeCell ref="A1:Q1"/>
    <mergeCell ref="R1:Z1"/>
    <mergeCell ref="R2:Z2"/>
  </mergeCells>
  <printOptions/>
  <pageMargins left="0.7" right="0.2" top="0.5" bottom="0.5" header="0.3" footer="0.3"/>
  <pageSetup horizontalDpi="600" verticalDpi="600" orientation="landscape" paperSize="5" scale="85" r:id="rId1"/>
</worksheet>
</file>

<file path=xl/worksheets/sheet3.xml><?xml version="1.0" encoding="utf-8"?>
<worksheet xmlns="http://schemas.openxmlformats.org/spreadsheetml/2006/main" xmlns:r="http://schemas.openxmlformats.org/officeDocument/2006/relationships">
  <dimension ref="A1:M13"/>
  <sheetViews>
    <sheetView tabSelected="1" zoomScalePageLayoutView="0" workbookViewId="0" topLeftCell="A1">
      <selection activeCell="I11" sqref="I11"/>
    </sheetView>
  </sheetViews>
  <sheetFormatPr defaultColWidth="9.140625" defaultRowHeight="15"/>
  <cols>
    <col min="1" max="1" width="5.00390625" style="0" customWidth="1"/>
    <col min="2" max="2" width="10.57421875" style="0" customWidth="1"/>
    <col min="3" max="3" width="30.140625" style="0" customWidth="1"/>
    <col min="4" max="4" width="12.140625" style="0" customWidth="1"/>
    <col min="6" max="6" width="5.7109375" style="0" customWidth="1"/>
    <col min="9" max="9" width="6.28125" style="0" customWidth="1"/>
    <col min="10" max="10" width="5.7109375" style="0" customWidth="1"/>
    <col min="12" max="12" width="5.8515625" style="0" customWidth="1"/>
  </cols>
  <sheetData>
    <row r="1" ht="15">
      <c r="D1" t="s">
        <v>142</v>
      </c>
    </row>
    <row r="2" spans="2:9" ht="15">
      <c r="B2" t="s">
        <v>143</v>
      </c>
      <c r="I2" t="s">
        <v>144</v>
      </c>
    </row>
    <row r="4" spans="2:13" ht="30" customHeight="1">
      <c r="B4" s="113" t="s">
        <v>145</v>
      </c>
      <c r="C4" s="113"/>
      <c r="D4" s="113"/>
      <c r="E4" s="113"/>
      <c r="F4" s="113"/>
      <c r="G4" s="113"/>
      <c r="H4" s="113"/>
      <c r="I4" s="113"/>
      <c r="J4" s="113"/>
      <c r="K4" s="113"/>
      <c r="L4" s="113"/>
      <c r="M4" s="113"/>
    </row>
    <row r="6" spans="1:13" ht="45">
      <c r="A6" s="99" t="s">
        <v>130</v>
      </c>
      <c r="B6" s="99" t="s">
        <v>131</v>
      </c>
      <c r="C6" s="99" t="s">
        <v>106</v>
      </c>
      <c r="D6" s="99" t="s">
        <v>132</v>
      </c>
      <c r="E6" s="99" t="s">
        <v>133</v>
      </c>
      <c r="F6" s="99" t="s">
        <v>134</v>
      </c>
      <c r="G6" s="99" t="s">
        <v>135</v>
      </c>
      <c r="H6" s="99" t="s">
        <v>136</v>
      </c>
      <c r="I6" s="99" t="s">
        <v>137</v>
      </c>
      <c r="J6" s="99" t="s">
        <v>138</v>
      </c>
      <c r="K6" s="99" t="s">
        <v>139</v>
      </c>
      <c r="L6" s="99" t="s">
        <v>141</v>
      </c>
      <c r="M6" s="99" t="s">
        <v>93</v>
      </c>
    </row>
    <row r="7" spans="1:13" ht="15">
      <c r="A7" s="5">
        <v>1</v>
      </c>
      <c r="B7" s="27">
        <v>100019</v>
      </c>
      <c r="C7" s="38" t="s">
        <v>100</v>
      </c>
      <c r="D7" s="39" t="s">
        <v>101</v>
      </c>
      <c r="E7" s="40" t="s">
        <v>140</v>
      </c>
      <c r="F7" s="27">
        <v>7</v>
      </c>
      <c r="G7" s="26">
        <v>78800</v>
      </c>
      <c r="H7" s="26">
        <v>17794</v>
      </c>
      <c r="I7" s="5">
        <f>ROUND(H7*31%,0)</f>
        <v>5516</v>
      </c>
      <c r="J7" s="26">
        <v>406</v>
      </c>
      <c r="K7" s="5">
        <f>ROUND(J7*31%,0)</f>
        <v>126</v>
      </c>
      <c r="L7" s="11">
        <v>0</v>
      </c>
      <c r="M7" s="5">
        <f>SUM(H7:L7)</f>
        <v>23842</v>
      </c>
    </row>
    <row r="10" ht="15">
      <c r="A10" t="s">
        <v>146</v>
      </c>
    </row>
    <row r="13" ht="15">
      <c r="A13" t="s">
        <v>147</v>
      </c>
    </row>
  </sheetData>
  <sheetProtection/>
  <mergeCells count="1">
    <mergeCell ref="B4:M4"/>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Q15"/>
  <sheetViews>
    <sheetView zoomScalePageLayoutView="0" workbookViewId="0" topLeftCell="A7">
      <selection activeCell="E16" sqref="E16"/>
    </sheetView>
  </sheetViews>
  <sheetFormatPr defaultColWidth="9.140625" defaultRowHeight="15"/>
  <cols>
    <col min="1" max="1" width="5.00390625" style="0" customWidth="1"/>
    <col min="2" max="2" width="17.8515625" style="0" customWidth="1"/>
    <col min="3" max="3" width="8.421875" style="0" customWidth="1"/>
    <col min="5" max="5" width="14.00390625" style="0" customWidth="1"/>
    <col min="6" max="7" width="5.8515625" style="0" customWidth="1"/>
    <col min="8" max="8" width="7.421875" style="0" customWidth="1"/>
    <col min="9" max="9" width="10.7109375" style="0" customWidth="1"/>
    <col min="10" max="10" width="10.140625" style="0" customWidth="1"/>
    <col min="11" max="11" width="5.8515625" style="0" customWidth="1"/>
    <col min="12" max="12" width="6.7109375" style="0" customWidth="1"/>
    <col min="13" max="13" width="7.140625" style="0" customWidth="1"/>
    <col min="14" max="14" width="6.421875" style="0" customWidth="1"/>
    <col min="15" max="15" width="7.00390625" style="0" customWidth="1"/>
    <col min="16" max="16" width="6.8515625" style="0" customWidth="1"/>
    <col min="17" max="17" width="6.00390625" style="0" customWidth="1"/>
  </cols>
  <sheetData>
    <row r="2" ht="23.25">
      <c r="C2" s="96" t="s">
        <v>129</v>
      </c>
    </row>
    <row r="3" spans="3:4" ht="23.25">
      <c r="C3" s="96"/>
      <c r="D3" s="97" t="s">
        <v>102</v>
      </c>
    </row>
    <row r="4" ht="18.75">
      <c r="D4" s="98" t="s">
        <v>103</v>
      </c>
    </row>
    <row r="5" spans="1:17" ht="61.5" customHeight="1">
      <c r="A5" s="115" t="s">
        <v>126</v>
      </c>
      <c r="B5" s="115"/>
      <c r="C5" s="115"/>
      <c r="D5" s="115"/>
      <c r="E5" s="115"/>
      <c r="F5" s="115"/>
      <c r="G5" s="115"/>
      <c r="H5" s="115"/>
      <c r="I5" s="115"/>
      <c r="J5" s="115"/>
      <c r="K5" s="115"/>
      <c r="L5" s="115"/>
      <c r="M5" s="115"/>
      <c r="N5" s="115"/>
      <c r="O5" s="115"/>
      <c r="P5" s="115"/>
      <c r="Q5" s="115"/>
    </row>
    <row r="6" spans="1:17" ht="49.5" customHeight="1">
      <c r="A6" s="116" t="s">
        <v>104</v>
      </c>
      <c r="B6" s="116"/>
      <c r="C6" s="116"/>
      <c r="D6" s="116"/>
      <c r="E6" s="116"/>
      <c r="F6" s="116"/>
      <c r="G6" s="116"/>
      <c r="H6" s="116"/>
      <c r="I6" s="116"/>
      <c r="J6" s="116"/>
      <c r="K6" s="116"/>
      <c r="L6" s="116"/>
      <c r="M6" s="116"/>
      <c r="N6" s="116"/>
      <c r="O6" s="116"/>
      <c r="P6" s="116"/>
      <c r="Q6" s="116"/>
    </row>
    <row r="8" spans="1:17" ht="141" customHeight="1">
      <c r="A8" s="99" t="s">
        <v>105</v>
      </c>
      <c r="B8" s="99" t="s">
        <v>106</v>
      </c>
      <c r="C8" s="99" t="s">
        <v>107</v>
      </c>
      <c r="D8" s="99" t="s">
        <v>108</v>
      </c>
      <c r="E8" s="99" t="s">
        <v>109</v>
      </c>
      <c r="F8" s="117" t="s">
        <v>110</v>
      </c>
      <c r="G8" s="117"/>
      <c r="H8" s="117"/>
      <c r="I8" s="99" t="s">
        <v>111</v>
      </c>
      <c r="J8" s="99" t="s">
        <v>112</v>
      </c>
      <c r="K8" s="117" t="s">
        <v>113</v>
      </c>
      <c r="L8" s="117"/>
      <c r="M8" s="117"/>
      <c r="N8" s="118" t="s">
        <v>114</v>
      </c>
      <c r="O8" s="118"/>
      <c r="P8" s="118" t="s">
        <v>115</v>
      </c>
      <c r="Q8" s="118"/>
    </row>
    <row r="9" spans="1:17" ht="30">
      <c r="A9" s="100"/>
      <c r="B9" s="100"/>
      <c r="C9" s="100"/>
      <c r="D9" s="100"/>
      <c r="E9" s="100"/>
      <c r="F9" s="99" t="s">
        <v>116</v>
      </c>
      <c r="G9" s="99" t="s">
        <v>117</v>
      </c>
      <c r="H9" s="99" t="s">
        <v>118</v>
      </c>
      <c r="I9" s="99"/>
      <c r="J9" s="99"/>
      <c r="K9" s="99" t="s">
        <v>116</v>
      </c>
      <c r="L9" s="99" t="s">
        <v>117</v>
      </c>
      <c r="M9" s="99" t="s">
        <v>118</v>
      </c>
      <c r="N9" s="100" t="s">
        <v>119</v>
      </c>
      <c r="O9" s="100" t="s">
        <v>120</v>
      </c>
      <c r="P9" s="100" t="s">
        <v>119</v>
      </c>
      <c r="Q9" s="100" t="s">
        <v>120</v>
      </c>
    </row>
    <row r="10" spans="1:17" ht="15">
      <c r="A10" s="100">
        <v>1</v>
      </c>
      <c r="B10" s="100">
        <v>2</v>
      </c>
      <c r="C10" s="100">
        <v>3</v>
      </c>
      <c r="D10" s="100">
        <v>4</v>
      </c>
      <c r="E10" s="100">
        <v>5</v>
      </c>
      <c r="F10" s="100">
        <v>6</v>
      </c>
      <c r="G10" s="100">
        <v>7</v>
      </c>
      <c r="H10" s="100">
        <v>8</v>
      </c>
      <c r="I10" s="100">
        <v>9</v>
      </c>
      <c r="J10" s="100">
        <v>10</v>
      </c>
      <c r="K10" s="100">
        <v>11</v>
      </c>
      <c r="L10" s="100">
        <v>12</v>
      </c>
      <c r="M10" s="100">
        <v>13</v>
      </c>
      <c r="N10" s="114">
        <v>14</v>
      </c>
      <c r="O10" s="114"/>
      <c r="P10" s="114">
        <v>15</v>
      </c>
      <c r="Q10" s="114"/>
    </row>
    <row r="11" spans="1:17" ht="15">
      <c r="A11" s="108">
        <v>1</v>
      </c>
      <c r="B11" s="104" t="s">
        <v>124</v>
      </c>
      <c r="C11" s="109" t="s">
        <v>88</v>
      </c>
      <c r="D11" s="103" t="s">
        <v>121</v>
      </c>
      <c r="E11" s="103" t="s">
        <v>128</v>
      </c>
      <c r="F11" s="105">
        <v>5</v>
      </c>
      <c r="G11" s="106">
        <v>12</v>
      </c>
      <c r="H11" s="103">
        <v>40400</v>
      </c>
      <c r="I11" s="101" t="s">
        <v>122</v>
      </c>
      <c r="J11" s="101" t="s">
        <v>127</v>
      </c>
      <c r="K11" s="105">
        <v>6</v>
      </c>
      <c r="L11" s="106">
        <v>13</v>
      </c>
      <c r="M11" s="103">
        <v>41600</v>
      </c>
      <c r="N11" s="107" t="s">
        <v>123</v>
      </c>
      <c r="O11" s="107" t="s">
        <v>123</v>
      </c>
      <c r="P11" s="107" t="s">
        <v>123</v>
      </c>
      <c r="Q11" s="102" t="s">
        <v>123</v>
      </c>
    </row>
    <row r="15" ht="15">
      <c r="M15" t="s">
        <v>125</v>
      </c>
    </row>
  </sheetData>
  <sheetProtection/>
  <mergeCells count="8">
    <mergeCell ref="N10:O10"/>
    <mergeCell ref="P10:Q10"/>
    <mergeCell ref="A5:Q5"/>
    <mergeCell ref="A6:Q6"/>
    <mergeCell ref="F8:H8"/>
    <mergeCell ref="K8:M8"/>
    <mergeCell ref="N8:O8"/>
    <mergeCell ref="P8:Q8"/>
  </mergeCells>
  <printOptions/>
  <pageMargins left="0.7" right="0.45"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ng525641</dc:creator>
  <cp:keywords/>
  <dc:description/>
  <cp:lastModifiedBy>SWASTIK INFO SOLNS</cp:lastModifiedBy>
  <cp:lastPrinted>2022-02-04T08:08:32Z</cp:lastPrinted>
  <dcterms:created xsi:type="dcterms:W3CDTF">2018-02-15T11:23:43Z</dcterms:created>
  <dcterms:modified xsi:type="dcterms:W3CDTF">2022-02-04T08:12:43Z</dcterms:modified>
  <cp:category/>
  <cp:version/>
  <cp:contentType/>
  <cp:contentStatus/>
</cp:coreProperties>
</file>